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autoCompressPictures="0"/>
  <mc:AlternateContent xmlns:mc="http://schemas.openxmlformats.org/markup-compatibility/2006">
    <mc:Choice Requires="x15">
      <x15ac:absPath xmlns:x15ac="http://schemas.microsoft.com/office/spreadsheetml/2010/11/ac" url="\\dsi1\public\Proposal CDs\City of Garden Grove, CA USB Flash Drive 8-16-17\"/>
    </mc:Choice>
  </mc:AlternateContent>
  <bookViews>
    <workbookView xWindow="0" yWindow="0" windowWidth="28800" windowHeight="12720" activeTab="7"/>
  </bookViews>
  <sheets>
    <sheet name="CheckList" sheetId="1" r:id="rId1"/>
    <sheet name="Summary" sheetId="4" r:id="rId2"/>
    <sheet name="Software" sheetId="5" r:id="rId3"/>
    <sheet name="3rd Party Software" sheetId="7" r:id="rId4"/>
    <sheet name="DBMS" sheetId="8" r:id="rId5"/>
    <sheet name="hosted cost" sheetId="11" r:id="rId6"/>
    <sheet name="Services" sheetId="9" r:id="rId7"/>
    <sheet name="Rates by Position" sheetId="2" r:id="rId8"/>
  </sheets>
  <definedNames>
    <definedName name="_xlnm._FilterDatabase" localSheetId="6" hidden="1">Services!$B$2:$H$47</definedName>
    <definedName name="Contractor">CheckList!$D$11</definedName>
  </definedNames>
  <calcPr calcId="171027"/>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33" i="9" l="1"/>
  <c r="E34" i="9"/>
  <c r="E8" i="11"/>
  <c r="E9" i="11" s="1"/>
  <c r="C19" i="4" s="1"/>
  <c r="K6" i="5"/>
  <c r="K7" i="5"/>
  <c r="K8" i="5"/>
  <c r="K20" i="5" s="1"/>
  <c r="K9" i="5"/>
  <c r="K10" i="5"/>
  <c r="K11" i="5"/>
  <c r="K12" i="5"/>
  <c r="K13" i="5"/>
  <c r="K14" i="5"/>
  <c r="K15" i="5"/>
  <c r="K16" i="5"/>
  <c r="K18" i="5"/>
  <c r="K19" i="5"/>
  <c r="K25" i="5"/>
  <c r="K33" i="5"/>
  <c r="K34" i="5"/>
  <c r="K35" i="5"/>
  <c r="K36" i="5"/>
  <c r="K37" i="5"/>
  <c r="K38" i="5" s="1"/>
  <c r="C16" i="4" s="1"/>
  <c r="K6" i="7"/>
  <c r="K7" i="7"/>
  <c r="K10" i="7" s="1"/>
  <c r="C17" i="4" s="1"/>
  <c r="K8" i="7"/>
  <c r="K9" i="7"/>
  <c r="K6" i="8"/>
  <c r="K7" i="8"/>
  <c r="K10" i="8" s="1"/>
  <c r="C18" i="4" s="1"/>
  <c r="K8" i="8"/>
  <c r="K9" i="8"/>
  <c r="E6" i="11"/>
  <c r="C11" i="4"/>
  <c r="B2" i="11"/>
  <c r="E7" i="9"/>
  <c r="G7" i="9" s="1"/>
  <c r="E10" i="9"/>
  <c r="G10" i="9"/>
  <c r="E24" i="9"/>
  <c r="G24" i="9"/>
  <c r="E35" i="9"/>
  <c r="G35" i="9"/>
  <c r="F20" i="9"/>
  <c r="F31" i="9"/>
  <c r="F44" i="9"/>
  <c r="F47" i="9"/>
  <c r="D20" i="9"/>
  <c r="D31" i="9"/>
  <c r="D44" i="9"/>
  <c r="F20" i="5"/>
  <c r="F38" i="5" s="1"/>
  <c r="F31" i="5"/>
  <c r="F37" i="5"/>
  <c r="G20" i="5"/>
  <c r="G38" i="5" s="1"/>
  <c r="G31" i="5"/>
  <c r="G37" i="5"/>
  <c r="H20" i="5"/>
  <c r="H38" i="5" s="1"/>
  <c r="H31" i="5"/>
  <c r="H37" i="5"/>
  <c r="I20" i="5"/>
  <c r="I38" i="5" s="1"/>
  <c r="I31" i="5"/>
  <c r="I37" i="5"/>
  <c r="J20" i="5"/>
  <c r="J38" i="5" s="1"/>
  <c r="J31" i="5"/>
  <c r="J37" i="5"/>
  <c r="E6" i="5"/>
  <c r="E11" i="5"/>
  <c r="E25" i="5"/>
  <c r="E33" i="5"/>
  <c r="E34" i="5"/>
  <c r="E37" i="5" s="1"/>
  <c r="E35" i="5"/>
  <c r="E36" i="5"/>
  <c r="E26" i="5"/>
  <c r="K26" i="5"/>
  <c r="E18" i="5"/>
  <c r="B2" i="2"/>
  <c r="E43" i="9"/>
  <c r="G43" i="9" s="1"/>
  <c r="E30" i="9"/>
  <c r="G30" i="9"/>
  <c r="E22" i="9"/>
  <c r="G22" i="9" s="1"/>
  <c r="E23" i="9"/>
  <c r="G23" i="9" s="1"/>
  <c r="E25" i="9"/>
  <c r="E26" i="9"/>
  <c r="E27" i="9"/>
  <c r="G27" i="9" s="1"/>
  <c r="E28" i="9"/>
  <c r="G28" i="9" s="1"/>
  <c r="E29" i="9"/>
  <c r="G29" i="9" s="1"/>
  <c r="G25" i="9"/>
  <c r="G26" i="9"/>
  <c r="E6" i="9"/>
  <c r="G6" i="9" s="1"/>
  <c r="E8" i="9"/>
  <c r="G8" i="9"/>
  <c r="E9" i="9"/>
  <c r="G9" i="9"/>
  <c r="E11" i="9"/>
  <c r="G11" i="9" s="1"/>
  <c r="E12" i="9"/>
  <c r="G12" i="9" s="1"/>
  <c r="E13" i="9"/>
  <c r="G13" i="9"/>
  <c r="E14" i="9"/>
  <c r="G14" i="9" s="1"/>
  <c r="E15" i="9"/>
  <c r="G15" i="9" s="1"/>
  <c r="E16" i="9"/>
  <c r="G16" i="9" s="1"/>
  <c r="E17" i="9"/>
  <c r="G17" i="9"/>
  <c r="E19" i="9"/>
  <c r="G19" i="9"/>
  <c r="E36" i="9"/>
  <c r="E37" i="9"/>
  <c r="G37" i="9" s="1"/>
  <c r="E38" i="9"/>
  <c r="G38" i="9"/>
  <c r="E39" i="9"/>
  <c r="G39" i="9" s="1"/>
  <c r="E40" i="9"/>
  <c r="G40" i="9"/>
  <c r="E41" i="9"/>
  <c r="G41" i="9"/>
  <c r="E42" i="9"/>
  <c r="G42" i="9"/>
  <c r="E33" i="9"/>
  <c r="B2" i="9"/>
  <c r="K30" i="5"/>
  <c r="K22" i="5"/>
  <c r="K23" i="5"/>
  <c r="K24" i="5"/>
  <c r="K27" i="5"/>
  <c r="K28" i="5"/>
  <c r="K29" i="5"/>
  <c r="K31" i="5"/>
  <c r="E30" i="5"/>
  <c r="E19" i="5"/>
  <c r="E22" i="5"/>
  <c r="E31" i="5" s="1"/>
  <c r="E23" i="5"/>
  <c r="E24" i="5"/>
  <c r="E27" i="5"/>
  <c r="E28" i="5"/>
  <c r="E29" i="5"/>
  <c r="E7" i="5"/>
  <c r="E8" i="5"/>
  <c r="E9" i="5"/>
  <c r="E10" i="5"/>
  <c r="E12" i="5"/>
  <c r="E13" i="5"/>
  <c r="E14" i="5"/>
  <c r="E15" i="5"/>
  <c r="E16" i="5"/>
  <c r="E6" i="7"/>
  <c r="E7" i="7"/>
  <c r="E10" i="7" s="1"/>
  <c r="C9" i="4" s="1"/>
  <c r="E8" i="7"/>
  <c r="E9" i="7"/>
  <c r="E6" i="8"/>
  <c r="E7" i="8"/>
  <c r="E10" i="8" s="1"/>
  <c r="C10" i="4" s="1"/>
  <c r="E8" i="8"/>
  <c r="E9" i="8"/>
  <c r="J10" i="8"/>
  <c r="I10" i="8"/>
  <c r="H10" i="8"/>
  <c r="G10" i="8"/>
  <c r="F10" i="8"/>
  <c r="B2" i="8"/>
  <c r="F10" i="7"/>
  <c r="G10" i="7"/>
  <c r="H10" i="7"/>
  <c r="I10" i="7"/>
  <c r="J10" i="7"/>
  <c r="B2" i="7"/>
  <c r="B2" i="5"/>
  <c r="B2" i="4"/>
  <c r="G34" i="9"/>
  <c r="E20" i="5" l="1"/>
  <c r="E38" i="5" s="1"/>
  <c r="C8" i="4" s="1"/>
  <c r="E44" i="9"/>
  <c r="G36" i="9"/>
  <c r="G44" i="9" s="1"/>
  <c r="D47" i="9"/>
  <c r="E31" i="9"/>
  <c r="G31" i="9"/>
  <c r="G20" i="9"/>
  <c r="E20" i="9"/>
  <c r="C20" i="4"/>
  <c r="E47" i="9" l="1"/>
  <c r="G47" i="9"/>
  <c r="C12" i="4" s="1"/>
  <c r="C13" i="4" s="1"/>
  <c r="C21" i="4" s="1"/>
</calcChain>
</file>

<file path=xl/sharedStrings.xml><?xml version="1.0" encoding="utf-8"?>
<sst xmlns="http://schemas.openxmlformats.org/spreadsheetml/2006/main" count="217" uniqueCount="130">
  <si>
    <t>Section 1:  Pricing Form Instructions</t>
  </si>
  <si>
    <t>Required Entry</t>
  </si>
  <si>
    <t>Optional Entry</t>
  </si>
  <si>
    <t>Section 4:  Enter Hosting/Licensing Module for Proposed Solution</t>
  </si>
  <si>
    <t>Additional Comments</t>
  </si>
  <si>
    <t>Additional Comments:</t>
  </si>
  <si>
    <t>Cost Category</t>
  </si>
  <si>
    <t>One-Time Costs</t>
  </si>
  <si>
    <t>Core Components</t>
  </si>
  <si>
    <t>Amount</t>
  </si>
  <si>
    <t>Software:</t>
  </si>
  <si>
    <t>Application</t>
  </si>
  <si>
    <t>Third Party</t>
  </si>
  <si>
    <t>DBMS</t>
  </si>
  <si>
    <t>Services</t>
  </si>
  <si>
    <t>*No Entry is required on this sheet</t>
  </si>
  <si>
    <t>Five-Year Maintenance Costs</t>
  </si>
  <si>
    <t>Total Five-Year Maintenance</t>
  </si>
  <si>
    <t>Unit Cost</t>
  </si>
  <si>
    <t>Quantity</t>
  </si>
  <si>
    <t>Annual Maintenance Costs</t>
  </si>
  <si>
    <t>Year 1</t>
  </si>
  <si>
    <t>Year 2</t>
  </si>
  <si>
    <t>Year 3</t>
  </si>
  <si>
    <t>Year 4</t>
  </si>
  <si>
    <t>Year 5</t>
  </si>
  <si>
    <t>Total</t>
  </si>
  <si>
    <t>Financial Management</t>
  </si>
  <si>
    <t>General Ledger</t>
  </si>
  <si>
    <t>Purchasing</t>
  </si>
  <si>
    <t>Accounts Payable</t>
  </si>
  <si>
    <t>Accounts Receivable</t>
  </si>
  <si>
    <t>Inventory</t>
  </si>
  <si>
    <t>Payroll</t>
  </si>
  <si>
    <t>Leave Management</t>
  </si>
  <si>
    <t>Benefits</t>
  </si>
  <si>
    <t>Training</t>
  </si>
  <si>
    <t>Timekeeping</t>
  </si>
  <si>
    <t>Other</t>
  </si>
  <si>
    <t>Business Intelligence</t>
  </si>
  <si>
    <t>Reporting</t>
  </si>
  <si>
    <t>Others (Note 2)</t>
  </si>
  <si>
    <t>(Note 1) If a third party reporting tool is used, please include the software cost under "Third Party Software".</t>
  </si>
  <si>
    <t>(Note 2) if any other components of the software are priced separately, please include it here.</t>
  </si>
  <si>
    <t>Module</t>
  </si>
  <si>
    <t>Total One-Time Costs</t>
  </si>
  <si>
    <t>Budget</t>
  </si>
  <si>
    <t>Cash Receipts</t>
  </si>
  <si>
    <t>Subtotal:</t>
  </si>
  <si>
    <t>Personnel</t>
  </si>
  <si>
    <t>Position Control</t>
  </si>
  <si>
    <t>Human Resources/Payroll</t>
  </si>
  <si>
    <t>Total Software Costs</t>
  </si>
  <si>
    <t>Item 1:</t>
  </si>
  <si>
    <t>Item 2:</t>
  </si>
  <si>
    <t>Item 3:</t>
  </si>
  <si>
    <t>Item 4:</t>
  </si>
  <si>
    <t>Estimated Hours</t>
  </si>
  <si>
    <t>Total Prime Integrator Costs</t>
  </si>
  <si>
    <t>Additional Subcontractors</t>
  </si>
  <si>
    <t>Total Estimated Costs</t>
  </si>
  <si>
    <t>Avg. Rate/Hour</t>
  </si>
  <si>
    <t>Data Interface</t>
  </si>
  <si>
    <t>Project Management</t>
  </si>
  <si>
    <t>Technical</t>
  </si>
  <si>
    <t>Other (Note 3)</t>
  </si>
  <si>
    <t>Travel</t>
  </si>
  <si>
    <t>Estimated Travel</t>
  </si>
  <si>
    <t>Total Services</t>
  </si>
  <si>
    <t>Project Role</t>
  </si>
  <si>
    <t>Name/Title</t>
  </si>
  <si>
    <t>Proposed Rate</t>
  </si>
  <si>
    <t>*Please complete table with list of proposed consultants, position and hourly rates</t>
  </si>
  <si>
    <t>All other Cells are 'locked'</t>
  </si>
  <si>
    <t>Section 2:  Form Color Legend</t>
  </si>
  <si>
    <t>Section 3:  Vendor Information</t>
  </si>
  <si>
    <t>Enter Vendor Name  ====&gt;</t>
  </si>
  <si>
    <t>Software Cost Model:</t>
  </si>
  <si>
    <t>Hosting Type:</t>
  </si>
  <si>
    <t>Training/Learning Management</t>
  </si>
  <si>
    <t>Other Required Components</t>
  </si>
  <si>
    <t>Software Modification/Customization</t>
  </si>
  <si>
    <t>(Note 3) Please include any other categoies of services you provide.</t>
  </si>
  <si>
    <t>Description of Hosted Cost</t>
  </si>
  <si>
    <t>Annualized Cost</t>
  </si>
  <si>
    <t>Monthly</t>
  </si>
  <si>
    <t>NA</t>
  </si>
  <si>
    <t>Monthly Subscription Fee</t>
  </si>
  <si>
    <t>One-Time Setup Fee of Hosted Solution</t>
  </si>
  <si>
    <t>Maintenance/Subscription (5 year cost):</t>
  </si>
  <si>
    <t>Hosted Solution</t>
  </si>
  <si>
    <t>Total Five-Year Project Cost</t>
  </si>
  <si>
    <t>Total One-Time/Capitalized Costs:</t>
  </si>
  <si>
    <t>No. of Months in 5 years</t>
  </si>
  <si>
    <r>
      <t xml:space="preserve">This pricing form should be completed by the Vendor as part of the proposal response.  Please follow the template instructions below and complete all required fields in the appropriate worksheets to ensure completion.  </t>
    </r>
    <r>
      <rPr>
        <b/>
        <i/>
        <sz val="11"/>
        <color theme="1"/>
        <rFont val="Tw Cen MT"/>
        <family val="2"/>
      </rPr>
      <t xml:space="preserve">If multiple pricing solutions are being proposed, please complete a separate pricing form for each solution.  </t>
    </r>
  </si>
  <si>
    <t>Grants Accounting</t>
  </si>
  <si>
    <t>Capital Assets</t>
  </si>
  <si>
    <t>Projects Accounting</t>
  </si>
  <si>
    <t>Contracts Management</t>
  </si>
  <si>
    <t>Citizen Transparency Portal</t>
  </si>
  <si>
    <t>One Time Set Up fee</t>
  </si>
  <si>
    <t>Other Costs (training, integration, connectivity, network, support, disaster recovery, etc.)</t>
  </si>
  <si>
    <t>Reporting, including the CAFR (Note 1)</t>
  </si>
  <si>
    <t>Incremental Data Conversion for additional financial transactional details (please refer to the RFP)</t>
  </si>
  <si>
    <t>Data Conversion (please refer to the RFP)</t>
  </si>
  <si>
    <t>Hosted</t>
  </si>
  <si>
    <t>Subscription-based</t>
  </si>
  <si>
    <t>CherryRoad is proposing an Oracle Fusion SaaS Cloud Services solution.</t>
  </si>
  <si>
    <t xml:space="preserve">SaaS subscription fees are included in the 'Hosted Cost' worksheet. </t>
  </si>
  <si>
    <t>A supplemental worksheet is also provided which provides additional</t>
  </si>
  <si>
    <t>product pricing information</t>
  </si>
  <si>
    <t>ADP payroll tax processing and W2 preparation.  0% increase years 2-5</t>
  </si>
  <si>
    <t>Not applicable for SaaS solution</t>
  </si>
  <si>
    <t>Worksheet error.  Does not calculate Monthly Subscription Fees</t>
  </si>
  <si>
    <t>This represents the monthly and annulized cost for the Saas fees.  All 'Other' costs are included.  A supplemental worksheet is also being submitted which provides detailed product/module pricing.</t>
  </si>
  <si>
    <t>Included in General Ledger total</t>
  </si>
  <si>
    <t>Included in Purchasing total</t>
  </si>
  <si>
    <t>Included in Payroll total</t>
  </si>
  <si>
    <t>Included in Personnel total</t>
  </si>
  <si>
    <t>Included above</t>
  </si>
  <si>
    <t xml:space="preserve">200 hours of report development support provided </t>
  </si>
  <si>
    <t>NA   Modifications/Customizations not allowed as part of SaaS solution proposed.</t>
  </si>
  <si>
    <t>Project Manager</t>
  </si>
  <si>
    <t>Change Management Specialist</t>
  </si>
  <si>
    <t>Functional Lead Analyst</t>
  </si>
  <si>
    <t>Consultant - Functional Specialist</t>
  </si>
  <si>
    <t>Tech. Lead Analyst</t>
  </si>
  <si>
    <t>Tech Analyst</t>
  </si>
  <si>
    <t>Training Specialist</t>
  </si>
  <si>
    <t>CherryRoad Technologies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</si>
</sst>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4" x14ac:knownFonts="1">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sz val="11"/>
      <color theme="1"/>
      <name val="Tw Cen MT"/>
      <family val="2"/>
    </font>
    <font>
      <b/>
      <sz val="11"/>
      <color theme="1"/>
      <name val="Tw Cen MT"/>
      <family val="2"/>
    </font>
    <font>
      <b/>
      <i/>
      <sz val="11"/>
      <color theme="1"/>
      <name val="Tw Cen MT"/>
      <family val="2"/>
    </font>
    <font>
      <b/>
      <sz val="14"/>
      <color theme="0"/>
      <name val="Tw Cen MT"/>
      <family val="2"/>
    </font>
    <font>
      <sz val="11"/>
      <color theme="0"/>
      <name val="Tw Cen MT"/>
      <family val="2"/>
    </font>
    <font>
      <sz val="12"/>
      <color theme="0"/>
      <name val="Tw Cen MT"/>
      <family val="2"/>
    </font>
    <font>
      <sz val="14"/>
      <color theme="0"/>
      <name val="Tw Cen MT"/>
      <family val="2"/>
    </font>
    <font>
      <sz val="11"/>
      <color rgb="FFFF0000"/>
      <name val="Tw Cen MT"/>
      <family val="2"/>
    </font>
    <font>
      <sz val="13"/>
      <color theme="0"/>
      <name val="Tw Cen MT"/>
      <family val="2"/>
    </font>
    <font>
      <sz val="10"/>
      <name val="Arial"/>
      <family val="2"/>
    </font>
  </fonts>
  <fills count="16">
    <fill>
      <patternFill patternType="none"/>
    </fill>
    <fill>
      <patternFill patternType="gray125"/>
    </fill>
    <fill>
      <patternFill patternType="solid">
        <fgColor rgb="FFFFEB9C"/>
      </patternFill>
    </fill>
    <fill>
      <patternFill patternType="solid">
        <fgColor rgb="FFF2F2F2"/>
      </patternFill>
    </fill>
    <fill>
      <patternFill patternType="solid">
        <fgColor theme="6" tint="0.39997558519241921"/>
        <bgColor indexed="64"/>
      </patternFill>
    </fill>
    <fill>
      <patternFill patternType="solid">
        <fgColor theme="8" tint="-0.249977111117893"/>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3" tint="-0.249977111117893"/>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s>
  <borders count="65">
    <border>
      <left/>
      <right/>
      <top/>
      <bottom/>
      <diagonal/>
    </border>
    <border>
      <left style="thin">
        <color rgb="FF3F3F3F"/>
      </left>
      <right style="thin">
        <color rgb="FF3F3F3F"/>
      </right>
      <top style="thin">
        <color rgb="FF3F3F3F"/>
      </top>
      <bottom style="thin">
        <color rgb="FF3F3F3F"/>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style="thick">
        <color theme="1" tint="0.499984740745262"/>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style="thick">
        <color theme="1" tint="0.499984740745262"/>
      </bottom>
      <diagonal/>
    </border>
    <border>
      <left/>
      <right style="thick">
        <color theme="1" tint="0.499984740745262"/>
      </right>
      <top/>
      <bottom style="thick">
        <color theme="1" tint="0.499984740745262"/>
      </bottom>
      <diagonal/>
    </border>
    <border>
      <left/>
      <right/>
      <top style="thin">
        <color auto="1"/>
      </top>
      <bottom style="double">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double">
        <color auto="1"/>
      </bottom>
      <diagonal/>
    </border>
    <border>
      <left/>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medium">
        <color auto="1"/>
      </bottom>
      <diagonal/>
    </border>
    <border>
      <left style="thin">
        <color theme="0"/>
      </left>
      <right style="thin">
        <color theme="0"/>
      </right>
      <top style="double">
        <color auto="1"/>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theme="0"/>
      </right>
      <top/>
      <bottom style="hair">
        <color auto="1"/>
      </bottom>
      <diagonal/>
    </border>
    <border>
      <left style="thin">
        <color theme="0"/>
      </left>
      <right/>
      <top/>
      <bottom style="hair">
        <color auto="1"/>
      </bottom>
      <diagonal/>
    </border>
    <border>
      <left/>
      <right style="thin">
        <color theme="0"/>
      </right>
      <top style="hair">
        <color auto="1"/>
      </top>
      <bottom style="hair">
        <color auto="1"/>
      </bottom>
      <diagonal/>
    </border>
    <border>
      <left style="thin">
        <color theme="0"/>
      </left>
      <right/>
      <top style="hair">
        <color auto="1"/>
      </top>
      <bottom style="hair">
        <color auto="1"/>
      </bottom>
      <diagonal/>
    </border>
    <border>
      <left/>
      <right style="thin">
        <color theme="0"/>
      </right>
      <top style="hair">
        <color auto="1"/>
      </top>
      <bottom/>
      <diagonal/>
    </border>
    <border>
      <left style="thin">
        <color theme="0"/>
      </left>
      <right/>
      <top style="hair">
        <color auto="1"/>
      </top>
      <bottom/>
      <diagonal/>
    </border>
    <border>
      <left style="thin">
        <color theme="0"/>
      </left>
      <right style="thin">
        <color theme="0"/>
      </right>
      <top/>
      <bottom style="hair">
        <color auto="1"/>
      </bottom>
      <diagonal/>
    </border>
    <border>
      <left style="thin">
        <color theme="0"/>
      </left>
      <right style="thin">
        <color theme="0"/>
      </right>
      <top style="hair">
        <color auto="1"/>
      </top>
      <bottom style="hair">
        <color auto="1"/>
      </bottom>
      <diagonal/>
    </border>
    <border>
      <left style="thin">
        <color theme="0"/>
      </left>
      <right style="thin">
        <color theme="0"/>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thin">
        <color theme="0"/>
      </left>
      <right style="medium">
        <color auto="1"/>
      </right>
      <top style="double">
        <color auto="1"/>
      </top>
      <bottom style="medium">
        <color auto="1"/>
      </bottom>
      <diagonal/>
    </border>
    <border>
      <left style="medium">
        <color auto="1"/>
      </left>
      <right/>
      <top style="hair">
        <color auto="1"/>
      </top>
      <bottom style="double">
        <color auto="1"/>
      </bottom>
      <diagonal/>
    </border>
    <border>
      <left style="medium">
        <color auto="1"/>
      </left>
      <right/>
      <top style="double">
        <color auto="1"/>
      </top>
      <bottom/>
      <diagonal/>
    </border>
    <border>
      <left/>
      <right/>
      <top style="double">
        <color auto="1"/>
      </top>
      <bottom/>
      <diagonal/>
    </border>
    <border>
      <left/>
      <right style="medium">
        <color auto="1"/>
      </right>
      <top style="double">
        <color auto="1"/>
      </top>
      <bottom/>
      <diagonal/>
    </border>
    <border>
      <left style="thin">
        <color theme="0"/>
      </left>
      <right style="medium">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medium">
        <color auto="1"/>
      </left>
      <right/>
      <top style="hair">
        <color auto="1"/>
      </top>
      <bottom style="medium">
        <color auto="1"/>
      </bottom>
      <diagonal/>
    </border>
    <border>
      <left style="thin">
        <color theme="0"/>
      </left>
      <right/>
      <top style="hair">
        <color auto="1"/>
      </top>
      <bottom style="medium">
        <color auto="1"/>
      </bottom>
      <diagonal/>
    </border>
    <border>
      <left style="thin">
        <color theme="0"/>
      </left>
      <right style="medium">
        <color auto="1"/>
      </right>
      <top style="hair">
        <color auto="1"/>
      </top>
      <bottom style="medium">
        <color auto="1"/>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13" fillId="0" borderId="0" applyProtection="0"/>
    <xf numFmtId="0" fontId="13" fillId="0" borderId="0"/>
    <xf numFmtId="0" fontId="13" fillId="0" borderId="0"/>
  </cellStyleXfs>
  <cellXfs count="164">
    <xf numFmtId="0" fontId="0" fillId="0" borderId="0" xfId="0"/>
    <xf numFmtId="0" fontId="4" fillId="0" borderId="0" xfId="0" applyFont="1"/>
    <xf numFmtId="0" fontId="4" fillId="0" borderId="0" xfId="0" applyFont="1" applyAlignment="1">
      <alignment horizontal="center"/>
    </xf>
    <xf numFmtId="0" fontId="4" fillId="10" borderId="0" xfId="0" applyFont="1" applyFill="1"/>
    <xf numFmtId="0" fontId="9" fillId="12" borderId="2" xfId="0" applyFont="1" applyFill="1" applyBorder="1" applyAlignment="1">
      <alignment horizontal="center" vertical="center"/>
    </xf>
    <xf numFmtId="0" fontId="2" fillId="2" borderId="2" xfId="3" applyBorder="1" applyAlignment="1">
      <alignment horizontal="center" vertical="center"/>
    </xf>
    <xf numFmtId="0" fontId="3" fillId="3" borderId="2" xfId="4" applyBorder="1" applyAlignment="1">
      <alignment horizontal="center" vertical="center"/>
    </xf>
    <xf numFmtId="0" fontId="5" fillId="0" borderId="2" xfId="0" applyFont="1" applyBorder="1" applyAlignment="1">
      <alignment horizontal="right" vertical="center"/>
    </xf>
    <xf numFmtId="0" fontId="4" fillId="10" borderId="2" xfId="0" applyFont="1" applyFill="1" applyBorder="1"/>
    <xf numFmtId="0" fontId="5" fillId="0" borderId="6" xfId="0" applyFont="1" applyBorder="1"/>
    <xf numFmtId="0" fontId="5" fillId="0" borderId="8" xfId="0" applyFont="1" applyBorder="1"/>
    <xf numFmtId="0" fontId="8" fillId="12" borderId="2" xfId="0" applyFont="1" applyFill="1" applyBorder="1" applyAlignment="1" applyProtection="1">
      <alignment horizontal="center"/>
      <protection locked="0"/>
    </xf>
    <xf numFmtId="0" fontId="8" fillId="12" borderId="7" xfId="0" applyFont="1" applyFill="1" applyBorder="1" applyAlignment="1" applyProtection="1">
      <alignment horizontal="center"/>
      <protection locked="0"/>
    </xf>
    <xf numFmtId="0" fontId="8" fillId="12" borderId="9" xfId="0" applyFont="1" applyFill="1" applyBorder="1" applyAlignment="1" applyProtection="1">
      <alignment horizontal="center"/>
      <protection locked="0"/>
    </xf>
    <xf numFmtId="44" fontId="4" fillId="0" borderId="0" xfId="2" applyFont="1"/>
    <xf numFmtId="44" fontId="4" fillId="0" borderId="11" xfId="2" applyFont="1" applyBorder="1"/>
    <xf numFmtId="44" fontId="4" fillId="0" borderId="12" xfId="2" applyFont="1" applyBorder="1"/>
    <xf numFmtId="44" fontId="4" fillId="0" borderId="13" xfId="2" applyFont="1" applyBorder="1"/>
    <xf numFmtId="44" fontId="5" fillId="0" borderId="18" xfId="2" applyFont="1" applyBorder="1"/>
    <xf numFmtId="0" fontId="4" fillId="0" borderId="26" xfId="0" applyFont="1" applyBorder="1"/>
    <xf numFmtId="0" fontId="4" fillId="0" borderId="30" xfId="0" applyFont="1" applyBorder="1"/>
    <xf numFmtId="0" fontId="5" fillId="0" borderId="32" xfId="0" applyFont="1" applyBorder="1" applyAlignment="1">
      <alignment horizontal="center"/>
    </xf>
    <xf numFmtId="44" fontId="12" fillId="7" borderId="35" xfId="2" applyFont="1" applyFill="1" applyBorder="1"/>
    <xf numFmtId="44" fontId="4" fillId="9" borderId="38" xfId="2" applyFont="1" applyFill="1" applyBorder="1" applyAlignment="1"/>
    <xf numFmtId="44" fontId="5" fillId="14" borderId="38" xfId="2" applyFont="1" applyFill="1" applyBorder="1" applyAlignment="1">
      <alignment horizontal="center"/>
    </xf>
    <xf numFmtId="0" fontId="8" fillId="11" borderId="41" xfId="0" applyFont="1" applyFill="1" applyBorder="1" applyAlignment="1" applyProtection="1">
      <alignment horizontal="center"/>
      <protection locked="0"/>
    </xf>
    <xf numFmtId="0" fontId="8" fillId="11" borderId="43" xfId="0" applyFont="1" applyFill="1" applyBorder="1" applyAlignment="1" applyProtection="1">
      <alignment horizontal="center"/>
      <protection locked="0"/>
    </xf>
    <xf numFmtId="0" fontId="8" fillId="11" borderId="45" xfId="0" applyFont="1" applyFill="1" applyBorder="1" applyAlignment="1" applyProtection="1">
      <alignment horizontal="center"/>
      <protection locked="0"/>
    </xf>
    <xf numFmtId="43" fontId="4" fillId="0" borderId="0" xfId="1" applyFont="1"/>
    <xf numFmtId="43" fontId="8" fillId="11" borderId="40" xfId="1" applyFont="1" applyFill="1" applyBorder="1" applyAlignment="1" applyProtection="1">
      <alignment horizontal="center"/>
      <protection locked="0"/>
    </xf>
    <xf numFmtId="43" fontId="8" fillId="11" borderId="42" xfId="1" applyFont="1" applyFill="1" applyBorder="1" applyAlignment="1" applyProtection="1">
      <alignment horizontal="center"/>
      <protection locked="0"/>
    </xf>
    <xf numFmtId="43" fontId="8" fillId="11" borderId="44" xfId="1" applyFont="1" applyFill="1" applyBorder="1" applyAlignment="1" applyProtection="1">
      <alignment horizontal="center"/>
      <protection locked="0"/>
    </xf>
    <xf numFmtId="43" fontId="4" fillId="14" borderId="38" xfId="1" applyFont="1" applyFill="1" applyBorder="1" applyAlignment="1">
      <alignment horizontal="center"/>
    </xf>
    <xf numFmtId="43" fontId="8" fillId="11" borderId="46" xfId="1" applyFont="1" applyFill="1" applyBorder="1" applyAlignment="1" applyProtection="1">
      <alignment horizontal="center"/>
      <protection locked="0"/>
    </xf>
    <xf numFmtId="43" fontId="8" fillId="11" borderId="41" xfId="1" applyFont="1" applyFill="1" applyBorder="1" applyAlignment="1" applyProtection="1">
      <alignment horizontal="center"/>
      <protection locked="0"/>
    </xf>
    <xf numFmtId="43" fontId="8" fillId="11" borderId="47" xfId="1" applyFont="1" applyFill="1" applyBorder="1" applyAlignment="1" applyProtection="1">
      <alignment horizontal="center"/>
      <protection locked="0"/>
    </xf>
    <xf numFmtId="43" fontId="8" fillId="11" borderId="43" xfId="1" applyFont="1" applyFill="1" applyBorder="1" applyAlignment="1" applyProtection="1">
      <alignment horizontal="center"/>
      <protection locked="0"/>
    </xf>
    <xf numFmtId="43" fontId="8" fillId="11" borderId="48" xfId="1" applyFont="1" applyFill="1" applyBorder="1" applyAlignment="1" applyProtection="1">
      <alignment horizontal="center"/>
      <protection locked="0"/>
    </xf>
    <xf numFmtId="43" fontId="8" fillId="11" borderId="45" xfId="1" applyFont="1" applyFill="1" applyBorder="1" applyAlignment="1" applyProtection="1">
      <alignment horizontal="center"/>
      <protection locked="0"/>
    </xf>
    <xf numFmtId="43" fontId="4" fillId="13" borderId="18" xfId="1" applyFont="1" applyFill="1" applyBorder="1"/>
    <xf numFmtId="0" fontId="4" fillId="13" borderId="18" xfId="0" applyFont="1" applyFill="1" applyBorder="1"/>
    <xf numFmtId="44" fontId="5" fillId="0" borderId="10" xfId="2" applyFont="1" applyBorder="1"/>
    <xf numFmtId="43" fontId="5" fillId="0" borderId="18" xfId="1" applyFont="1" applyBorder="1"/>
    <xf numFmtId="0" fontId="4" fillId="9" borderId="39" xfId="0" applyFont="1" applyFill="1" applyBorder="1" applyAlignment="1"/>
    <xf numFmtId="0" fontId="5" fillId="14" borderId="39" xfId="0" applyFont="1" applyFill="1" applyBorder="1" applyAlignment="1">
      <alignment horizontal="center"/>
    </xf>
    <xf numFmtId="0" fontId="2" fillId="2" borderId="27" xfId="3" applyBorder="1" applyProtection="1">
      <protection locked="0"/>
    </xf>
    <xf numFmtId="0" fontId="4" fillId="0" borderId="28" xfId="0" applyFont="1" applyBorder="1"/>
    <xf numFmtId="0" fontId="2" fillId="2" borderId="29" xfId="3" applyBorder="1" applyProtection="1">
      <protection locked="0"/>
    </xf>
    <xf numFmtId="0" fontId="2" fillId="2" borderId="31" xfId="3" applyBorder="1" applyProtection="1">
      <protection locked="0"/>
    </xf>
    <xf numFmtId="0" fontId="4" fillId="13" borderId="33" xfId="0" applyFont="1" applyFill="1" applyBorder="1"/>
    <xf numFmtId="0" fontId="12" fillId="7" borderId="34" xfId="0" applyFont="1" applyFill="1" applyBorder="1" applyAlignment="1">
      <alignment horizontal="left"/>
    </xf>
    <xf numFmtId="43" fontId="12" fillId="7" borderId="35" xfId="1" applyFont="1" applyFill="1" applyBorder="1"/>
    <xf numFmtId="0" fontId="12" fillId="7" borderId="35" xfId="0" applyFont="1" applyFill="1" applyBorder="1"/>
    <xf numFmtId="0" fontId="12" fillId="7" borderId="54" xfId="0" applyFont="1" applyFill="1" applyBorder="1"/>
    <xf numFmtId="0" fontId="2" fillId="2" borderId="26" xfId="3" applyBorder="1"/>
    <xf numFmtId="0" fontId="2" fillId="2" borderId="28" xfId="3" applyBorder="1"/>
    <xf numFmtId="0" fontId="2" fillId="2" borderId="55" xfId="3" applyBorder="1"/>
    <xf numFmtId="0" fontId="5" fillId="15" borderId="18" xfId="0" applyFont="1" applyFill="1" applyBorder="1" applyAlignment="1">
      <alignment horizontal="center"/>
    </xf>
    <xf numFmtId="0" fontId="12" fillId="7" borderId="35" xfId="1" applyNumberFormat="1" applyFont="1" applyFill="1" applyBorder="1" applyAlignment="1">
      <alignment horizontal="center"/>
    </xf>
    <xf numFmtId="0" fontId="4" fillId="0" borderId="32" xfId="0" applyFont="1" applyBorder="1" applyAlignment="1">
      <alignment horizontal="left"/>
    </xf>
    <xf numFmtId="0" fontId="5" fillId="14" borderId="24" xfId="0" applyFont="1" applyFill="1" applyBorder="1" applyAlignment="1">
      <alignment horizontal="center"/>
    </xf>
    <xf numFmtId="0" fontId="5" fillId="14" borderId="0" xfId="0" applyFont="1" applyFill="1" applyBorder="1" applyAlignment="1">
      <alignment horizontal="center"/>
    </xf>
    <xf numFmtId="44" fontId="5" fillId="14" borderId="25" xfId="2" applyFont="1" applyFill="1" applyBorder="1" applyAlignment="1">
      <alignment horizontal="center"/>
    </xf>
    <xf numFmtId="0" fontId="11" fillId="0" borderId="0" xfId="0" applyFont="1"/>
    <xf numFmtId="44" fontId="12" fillId="7" borderId="35" xfId="1" applyNumberFormat="1" applyFont="1" applyFill="1" applyBorder="1" applyAlignment="1">
      <alignment horizontal="center"/>
    </xf>
    <xf numFmtId="44" fontId="8" fillId="11" borderId="43" xfId="0" applyNumberFormat="1" applyFont="1" applyFill="1" applyBorder="1" applyAlignment="1" applyProtection="1">
      <alignment horizontal="center"/>
      <protection locked="0"/>
    </xf>
    <xf numFmtId="0" fontId="4" fillId="0" borderId="0" xfId="0" applyFont="1" applyProtection="1"/>
    <xf numFmtId="43" fontId="4" fillId="0" borderId="0" xfId="1" applyFont="1" applyProtection="1"/>
    <xf numFmtId="44" fontId="4" fillId="0" borderId="0" xfId="2" applyFont="1" applyProtection="1"/>
    <xf numFmtId="0" fontId="4" fillId="9" borderId="39" xfId="0" applyFont="1" applyFill="1" applyBorder="1" applyAlignment="1" applyProtection="1"/>
    <xf numFmtId="0" fontId="4" fillId="0" borderId="0" xfId="0" applyFont="1" applyAlignment="1" applyProtection="1">
      <alignment horizontal="center"/>
    </xf>
    <xf numFmtId="0" fontId="5" fillId="14" borderId="39" xfId="0" applyFont="1" applyFill="1" applyBorder="1" applyAlignment="1" applyProtection="1">
      <alignment horizontal="center"/>
    </xf>
    <xf numFmtId="0" fontId="0" fillId="0" borderId="37" xfId="0" applyBorder="1" applyProtection="1"/>
    <xf numFmtId="43" fontId="4" fillId="15" borderId="42" xfId="1" applyFont="1" applyFill="1" applyBorder="1" applyAlignment="1" applyProtection="1">
      <alignment horizontal="center"/>
    </xf>
    <xf numFmtId="0" fontId="12" fillId="7" borderId="34" xfId="0" applyFont="1" applyFill="1" applyBorder="1" applyAlignment="1" applyProtection="1">
      <alignment horizontal="left"/>
    </xf>
    <xf numFmtId="43" fontId="12" fillId="7" borderId="35" xfId="1" applyFont="1" applyFill="1" applyBorder="1" applyProtection="1"/>
    <xf numFmtId="0" fontId="12" fillId="7" borderId="35" xfId="0" applyFont="1" applyFill="1" applyBorder="1" applyProtection="1"/>
    <xf numFmtId="44" fontId="12" fillId="7" borderId="35" xfId="2" applyFont="1" applyFill="1" applyBorder="1" applyProtection="1"/>
    <xf numFmtId="0" fontId="12" fillId="7" borderId="54" xfId="0" applyFont="1" applyFill="1" applyBorder="1" applyProtection="1"/>
    <xf numFmtId="0" fontId="4" fillId="15" borderId="43" xfId="0" applyFont="1" applyFill="1" applyBorder="1" applyAlignment="1" applyProtection="1">
      <alignment horizontal="center"/>
    </xf>
    <xf numFmtId="44" fontId="4" fillId="0" borderId="12" xfId="2" applyFont="1" applyBorder="1" applyProtection="1"/>
    <xf numFmtId="0" fontId="0" fillId="0" borderId="37" xfId="0" applyBorder="1" applyAlignment="1" applyProtection="1">
      <alignment wrapText="1"/>
    </xf>
    <xf numFmtId="44" fontId="8" fillId="11" borderId="11" xfId="2" applyFont="1" applyFill="1" applyBorder="1" applyAlignment="1" applyProtection="1">
      <alignment horizontal="center"/>
      <protection locked="0"/>
    </xf>
    <xf numFmtId="43" fontId="8" fillId="11" borderId="28" xfId="1" applyFont="1" applyFill="1" applyBorder="1" applyAlignment="1" applyProtection="1">
      <alignment horizontal="center"/>
      <protection locked="0"/>
    </xf>
    <xf numFmtId="43" fontId="8" fillId="11" borderId="59" xfId="1" applyFont="1" applyFill="1" applyBorder="1" applyAlignment="1" applyProtection="1">
      <alignment horizontal="center"/>
      <protection locked="0"/>
    </xf>
    <xf numFmtId="43" fontId="8" fillId="11" borderId="62" xfId="1" applyFont="1" applyFill="1" applyBorder="1" applyAlignment="1" applyProtection="1">
      <alignment horizontal="center"/>
      <protection locked="0"/>
    </xf>
    <xf numFmtId="43" fontId="8" fillId="11" borderId="63" xfId="1" applyFont="1" applyFill="1" applyBorder="1" applyAlignment="1" applyProtection="1">
      <alignment horizontal="center"/>
      <protection locked="0"/>
    </xf>
    <xf numFmtId="43" fontId="8" fillId="11" borderId="64" xfId="1" applyFont="1" applyFill="1" applyBorder="1" applyAlignment="1" applyProtection="1">
      <alignment horizontal="center"/>
      <protection locked="0"/>
    </xf>
    <xf numFmtId="0" fontId="11" fillId="0" borderId="24" xfId="0" applyFont="1" applyBorder="1" applyAlignment="1" applyProtection="1">
      <alignment horizontal="left"/>
    </xf>
    <xf numFmtId="44" fontId="11" fillId="0" borderId="0" xfId="2" applyFont="1" applyBorder="1" applyAlignment="1" applyProtection="1">
      <alignment horizontal="left"/>
    </xf>
    <xf numFmtId="0" fontId="11" fillId="0" borderId="25" xfId="0" applyFont="1" applyBorder="1" applyAlignment="1" applyProtection="1">
      <alignment horizontal="left"/>
    </xf>
    <xf numFmtId="0" fontId="5" fillId="9" borderId="24" xfId="0" applyFont="1" applyFill="1" applyBorder="1" applyAlignment="1" applyProtection="1">
      <alignment horizontal="center"/>
    </xf>
    <xf numFmtId="44" fontId="5" fillId="9" borderId="0" xfId="2" applyFont="1" applyFill="1" applyBorder="1" applyAlignment="1" applyProtection="1">
      <alignment horizontal="center"/>
    </xf>
    <xf numFmtId="0" fontId="5" fillId="9" borderId="25" xfId="0" applyFont="1" applyFill="1" applyBorder="1" applyAlignment="1" applyProtection="1">
      <alignment horizontal="center"/>
    </xf>
    <xf numFmtId="0" fontId="8" fillId="6" borderId="24" xfId="0" applyFont="1" applyFill="1" applyBorder="1" applyProtection="1"/>
    <xf numFmtId="44" fontId="8" fillId="6" borderId="0" xfId="2" applyFont="1" applyFill="1" applyBorder="1" applyProtection="1"/>
    <xf numFmtId="0" fontId="8" fillId="6" borderId="25" xfId="0" applyFont="1" applyFill="1" applyBorder="1" applyProtection="1"/>
    <xf numFmtId="0" fontId="4" fillId="13" borderId="24" xfId="0" applyFont="1" applyFill="1" applyBorder="1" applyProtection="1"/>
    <xf numFmtId="0" fontId="4" fillId="13" borderId="0" xfId="0" applyFont="1" applyFill="1" applyBorder="1" applyProtection="1"/>
    <xf numFmtId="0" fontId="4" fillId="13" borderId="25" xfId="0" applyFont="1" applyFill="1" applyBorder="1" applyProtection="1"/>
    <xf numFmtId="0" fontId="4" fillId="0" borderId="26" xfId="0" applyFont="1" applyBorder="1" applyProtection="1"/>
    <xf numFmtId="44" fontId="4" fillId="0" borderId="15" xfId="2" applyFont="1" applyBorder="1" applyProtection="1"/>
    <xf numFmtId="0" fontId="2" fillId="2" borderId="27" xfId="3" applyBorder="1" applyAlignment="1" applyProtection="1">
      <alignment horizontal="left"/>
    </xf>
    <xf numFmtId="0" fontId="4" fillId="0" borderId="28" xfId="0" applyFont="1" applyBorder="1" applyAlignment="1" applyProtection="1">
      <alignment horizontal="left" indent="2"/>
    </xf>
    <xf numFmtId="44" fontId="4" fillId="0" borderId="16" xfId="2" applyFont="1" applyBorder="1" applyProtection="1"/>
    <xf numFmtId="0" fontId="2" fillId="2" borderId="29" xfId="3" applyBorder="1" applyAlignment="1" applyProtection="1">
      <alignment horizontal="left"/>
    </xf>
    <xf numFmtId="0" fontId="4" fillId="0" borderId="30" xfId="0" applyFont="1" applyBorder="1" applyAlignment="1" applyProtection="1">
      <alignment horizontal="left" wrapText="1" indent="2"/>
    </xf>
    <xf numFmtId="44" fontId="4" fillId="0" borderId="60" xfId="2" applyFont="1" applyBorder="1" applyProtection="1"/>
    <xf numFmtId="0" fontId="2" fillId="2" borderId="31" xfId="3" applyBorder="1" applyAlignment="1" applyProtection="1">
      <alignment horizontal="left"/>
    </xf>
    <xf numFmtId="0" fontId="4" fillId="0" borderId="30" xfId="0" applyFont="1" applyBorder="1" applyProtection="1"/>
    <xf numFmtId="44" fontId="4" fillId="0" borderId="17" xfId="2" applyFont="1" applyBorder="1" applyProtection="1"/>
    <xf numFmtId="0" fontId="5" fillId="0" borderId="32" xfId="0" applyFont="1" applyBorder="1" applyAlignment="1" applyProtection="1">
      <alignment horizontal="center"/>
    </xf>
    <xf numFmtId="44" fontId="5" fillId="0" borderId="18" xfId="2" applyFont="1" applyBorder="1" applyProtection="1"/>
    <xf numFmtId="0" fontId="5" fillId="0" borderId="33" xfId="0" applyFont="1" applyBorder="1" applyProtection="1"/>
    <xf numFmtId="0" fontId="4" fillId="0" borderId="26" xfId="0" applyFont="1" applyBorder="1" applyAlignment="1" applyProtection="1">
      <alignment wrapText="1"/>
    </xf>
    <xf numFmtId="44" fontId="2" fillId="2" borderId="29" xfId="3" applyNumberFormat="1" applyBorder="1" applyAlignment="1" applyProtection="1">
      <alignment horizontal="left"/>
    </xf>
    <xf numFmtId="0" fontId="4" fillId="0" borderId="24" xfId="0" applyFont="1" applyBorder="1" applyAlignment="1" applyProtection="1">
      <alignment horizontal="left" indent="2"/>
    </xf>
    <xf numFmtId="44" fontId="4" fillId="0" borderId="61" xfId="2" applyFont="1" applyBorder="1" applyProtection="1"/>
    <xf numFmtId="0" fontId="2" fillId="2" borderId="25" xfId="3" applyBorder="1" applyAlignment="1" applyProtection="1">
      <alignment horizontal="left"/>
    </xf>
    <xf numFmtId="0" fontId="5" fillId="0" borderId="0" xfId="0" applyFont="1" applyProtection="1"/>
    <xf numFmtId="0" fontId="12" fillId="7" borderId="34" xfId="0" applyFont="1" applyFill="1" applyBorder="1" applyProtection="1"/>
    <xf numFmtId="0" fontId="12" fillId="7" borderId="36" xfId="0" applyFont="1" applyFill="1" applyBorder="1" applyProtection="1"/>
    <xf numFmtId="0" fontId="4" fillId="0" borderId="26" xfId="0" applyFont="1" applyBorder="1" applyAlignment="1">
      <alignment wrapText="1"/>
    </xf>
    <xf numFmtId="3" fontId="8" fillId="11" borderId="41" xfId="0" applyNumberFormat="1" applyFont="1" applyFill="1" applyBorder="1" applyAlignment="1" applyProtection="1">
      <alignment horizontal="center"/>
      <protection locked="0"/>
    </xf>
    <xf numFmtId="3" fontId="8" fillId="11" borderId="43" xfId="0" applyNumberFormat="1" applyFont="1" applyFill="1" applyBorder="1" applyAlignment="1" applyProtection="1">
      <alignment horizontal="center"/>
      <protection locked="0"/>
    </xf>
    <xf numFmtId="0" fontId="2" fillId="2" borderId="2" xfId="3" applyBorder="1" applyAlignment="1" applyProtection="1">
      <alignment horizontal="left" vertical="top"/>
      <protection locked="0"/>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7" fillId="7" borderId="0" xfId="0" applyFont="1" applyFill="1" applyAlignment="1">
      <alignment horizontal="left" vertical="center"/>
    </xf>
    <xf numFmtId="0" fontId="7" fillId="7" borderId="0" xfId="0" applyFont="1" applyFill="1" applyBorder="1" applyAlignment="1">
      <alignment horizontal="left" vertical="center"/>
    </xf>
    <xf numFmtId="0" fontId="5" fillId="0" borderId="2" xfId="0" applyFont="1" applyBorder="1" applyAlignment="1">
      <alignment horizontal="center"/>
    </xf>
    <xf numFmtId="0" fontId="10" fillId="5" borderId="21" xfId="0" applyFont="1" applyFill="1" applyBorder="1" applyAlignment="1" applyProtection="1">
      <alignment horizontal="center"/>
    </xf>
    <xf numFmtId="0" fontId="10" fillId="5" borderId="22" xfId="0" applyFont="1" applyFill="1" applyBorder="1" applyAlignment="1" applyProtection="1">
      <alignment horizontal="center"/>
    </xf>
    <xf numFmtId="0" fontId="10" fillId="5" borderId="23" xfId="0" applyFont="1" applyFill="1" applyBorder="1" applyAlignment="1" applyProtection="1">
      <alignment horizontal="center"/>
    </xf>
    <xf numFmtId="0" fontId="5" fillId="4" borderId="56" xfId="0" applyFont="1" applyFill="1" applyBorder="1" applyAlignment="1">
      <alignment horizontal="center"/>
    </xf>
    <xf numFmtId="0" fontId="5" fillId="4" borderId="57" xfId="0" applyFont="1" applyFill="1" applyBorder="1" applyAlignment="1">
      <alignment horizontal="center"/>
    </xf>
    <xf numFmtId="0" fontId="5" fillId="4" borderId="58" xfId="0" applyFont="1" applyFill="1" applyBorder="1" applyAlignment="1">
      <alignment horizontal="center"/>
    </xf>
    <xf numFmtId="0" fontId="10" fillId="8" borderId="21" xfId="0" applyFont="1" applyFill="1" applyBorder="1" applyAlignment="1">
      <alignment horizontal="center"/>
    </xf>
    <xf numFmtId="0" fontId="10" fillId="8" borderId="22" xfId="0" applyFont="1" applyFill="1" applyBorder="1" applyAlignment="1">
      <alignment horizontal="center"/>
    </xf>
    <xf numFmtId="0" fontId="10" fillId="8" borderId="23" xfId="0" applyFont="1" applyFill="1" applyBorder="1" applyAlignment="1">
      <alignment horizontal="center"/>
    </xf>
    <xf numFmtId="0" fontId="5" fillId="4" borderId="52" xfId="0" applyFont="1" applyFill="1" applyBorder="1" applyAlignment="1">
      <alignment horizontal="center"/>
    </xf>
    <xf numFmtId="0" fontId="5" fillId="4" borderId="19" xfId="0" applyFont="1" applyFill="1" applyBorder="1" applyAlignment="1">
      <alignment horizontal="center"/>
    </xf>
    <xf numFmtId="0" fontId="5" fillId="4" borderId="53" xfId="0" applyFont="1" applyFill="1" applyBorder="1" applyAlignment="1">
      <alignment horizontal="center"/>
    </xf>
    <xf numFmtId="43" fontId="4" fillId="9" borderId="49" xfId="1" applyFont="1" applyFill="1" applyBorder="1" applyAlignment="1">
      <alignment horizontal="center"/>
    </xf>
    <xf numFmtId="43" fontId="4" fillId="9" borderId="50" xfId="1" applyFont="1" applyFill="1" applyBorder="1" applyAlignment="1">
      <alignment horizontal="center"/>
    </xf>
    <xf numFmtId="43" fontId="4" fillId="9" borderId="51" xfId="1" applyFont="1" applyFill="1" applyBorder="1" applyAlignment="1">
      <alignment horizontal="center"/>
    </xf>
    <xf numFmtId="0" fontId="4" fillId="9" borderId="37" xfId="0" applyFont="1" applyFill="1" applyBorder="1" applyAlignment="1">
      <alignment horizontal="center" vertical="center" wrapText="1"/>
    </xf>
    <xf numFmtId="43" fontId="4" fillId="9" borderId="38" xfId="1" applyFont="1" applyFill="1" applyBorder="1" applyAlignment="1">
      <alignment horizontal="center" vertical="center" wrapText="1"/>
    </xf>
    <xf numFmtId="0" fontId="4" fillId="9" borderId="38" xfId="0" applyFont="1" applyFill="1" applyBorder="1" applyAlignment="1">
      <alignment horizontal="center" vertical="center" wrapText="1"/>
    </xf>
    <xf numFmtId="44" fontId="5" fillId="9" borderId="38" xfId="2" applyFont="1" applyFill="1" applyBorder="1" applyAlignment="1">
      <alignment horizontal="center" vertical="center" wrapText="1"/>
    </xf>
    <xf numFmtId="0" fontId="10" fillId="8" borderId="21" xfId="0" applyFont="1" applyFill="1" applyBorder="1" applyAlignment="1" applyProtection="1">
      <alignment horizontal="center"/>
    </xf>
    <xf numFmtId="0" fontId="10" fillId="8" borderId="22" xfId="0" applyFont="1" applyFill="1" applyBorder="1" applyAlignment="1" applyProtection="1">
      <alignment horizontal="center"/>
    </xf>
    <xf numFmtId="0" fontId="10" fillId="8" borderId="23" xfId="0" applyFont="1" applyFill="1" applyBorder="1" applyAlignment="1" applyProtection="1">
      <alignment horizontal="center"/>
    </xf>
    <xf numFmtId="0" fontId="4" fillId="9" borderId="37" xfId="0" applyFont="1" applyFill="1" applyBorder="1" applyAlignment="1" applyProtection="1">
      <alignment horizontal="center" vertical="center" wrapText="1"/>
    </xf>
    <xf numFmtId="43" fontId="4" fillId="9" borderId="38" xfId="1" applyFont="1" applyFill="1" applyBorder="1" applyAlignment="1" applyProtection="1">
      <alignment horizontal="center" vertical="center" wrapText="1"/>
    </xf>
    <xf numFmtId="0" fontId="4" fillId="9" borderId="38" xfId="0" applyFont="1" applyFill="1" applyBorder="1" applyAlignment="1" applyProtection="1">
      <alignment horizontal="center" vertical="center" wrapText="1"/>
    </xf>
    <xf numFmtId="44" fontId="5" fillId="9" borderId="38" xfId="2" applyFont="1" applyFill="1" applyBorder="1" applyAlignment="1" applyProtection="1">
      <alignment horizontal="center" vertical="center" wrapText="1"/>
    </xf>
    <xf numFmtId="44" fontId="4" fillId="9" borderId="38" xfId="2" applyFont="1" applyFill="1" applyBorder="1" applyAlignment="1">
      <alignment horizontal="center" vertical="center" wrapText="1"/>
    </xf>
    <xf numFmtId="44" fontId="5" fillId="14" borderId="20" xfId="2" applyFont="1" applyFill="1" applyBorder="1" applyAlignment="1">
      <alignment horizontal="center" wrapText="1"/>
    </xf>
    <xf numFmtId="44" fontId="5" fillId="14" borderId="14" xfId="2" applyFont="1" applyFill="1" applyBorder="1" applyAlignment="1">
      <alignment horizontal="center" wrapText="1"/>
    </xf>
    <xf numFmtId="0" fontId="10" fillId="8" borderId="21" xfId="0" applyNumberFormat="1" applyFont="1" applyFill="1" applyBorder="1" applyAlignment="1">
      <alignment horizontal="center"/>
    </xf>
    <xf numFmtId="0" fontId="10" fillId="8" borderId="22" xfId="0" applyNumberFormat="1" applyFont="1" applyFill="1" applyBorder="1" applyAlignment="1">
      <alignment horizontal="center"/>
    </xf>
    <xf numFmtId="0" fontId="10" fillId="8" borderId="23" xfId="0" applyNumberFormat="1" applyFont="1" applyFill="1" applyBorder="1" applyAlignment="1">
      <alignment horizontal="center"/>
    </xf>
  </cellXfs>
  <cellStyles count="8">
    <cellStyle name="Comma" xfId="1" builtinId="3"/>
    <cellStyle name="Currency" xfId="2" builtinId="4"/>
    <cellStyle name="Neutral" xfId="3" builtinId="28"/>
    <cellStyle name="Normal" xfId="0" builtinId="0"/>
    <cellStyle name="Normal 2" xfId="6"/>
    <cellStyle name="Normal 3" xfId="5"/>
    <cellStyle name="Normal 3 2" xfId="7"/>
    <cellStyle name="Output" xfId="4"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719667</xdr:colOff>
      <xdr:row>3</xdr:row>
      <xdr:rowOff>169332</xdr:rowOff>
    </xdr:from>
    <xdr:to>
      <xdr:col>3</xdr:col>
      <xdr:colOff>1023056</xdr:colOff>
      <xdr:row>11</xdr:row>
      <xdr:rowOff>183444</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3083278" y="747888"/>
          <a:ext cx="1848556" cy="1481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CherryRoad is submitting a firm-fixed price proposal,</a:t>
          </a:r>
          <a:r>
            <a:rPr lang="en-US" sz="900" baseline="0"/>
            <a:t> with a deliverable/milestone based payment structure.  As such individual rates by position do not apply.  If the City is interested in a time and materials based project we would be glad to provide additional rate information.</a:t>
          </a:r>
          <a:endParaRPr lang="en-US" sz="900"/>
        </a:p>
      </xdr:txBody>
    </xdr:sp>
    <xdr:clientData/>
  </xdr:twoCellAnchor>
</xdr:wsDr>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E18"/>
  <sheetViews>
    <sheetView showGridLines="0" zoomScale="150" zoomScaleNormal="110" zoomScalePageLayoutView="110" workbookViewId="0">
      <selection sqref="A1:XFD1048576"/>
    </sheetView>
  </sheetViews>
  <sheetFormatPr defaultColWidth="0" defaultRowHeight="14.25" zeroHeight="1" x14ac:dyDescent="0.2"/>
  <cols>
    <col min="1" max="1" width="3.28515625" style="3" customWidth="1"/>
    <col min="2" max="4" width="39.42578125" style="1" customWidth="1"/>
    <col min="5" max="5" width="9.140625" style="1" customWidth="1"/>
    <col min="6" max="16384" width="9.140625" style="1" hidden="1"/>
  </cols>
  <sheetData>
    <row r="1" spans="2:5" ht="12" customHeight="1" x14ac:dyDescent="0.2">
      <c r="B1" s="3"/>
      <c r="C1" s="3"/>
      <c r="D1" s="3"/>
      <c r="E1" s="3"/>
    </row>
    <row r="2" spans="2:5" ht="23.25" customHeight="1" thickBot="1" x14ac:dyDescent="0.25">
      <c r="B2" s="129" t="s">
        <v>0</v>
      </c>
      <c r="C2" s="129"/>
      <c r="D2" s="129"/>
      <c r="E2" s="3"/>
    </row>
    <row r="3" spans="2:5" ht="44.25" customHeight="1" thickTop="1" thickBot="1" x14ac:dyDescent="0.25">
      <c r="B3" s="126" t="s">
        <v>94</v>
      </c>
      <c r="C3" s="127"/>
      <c r="D3" s="128"/>
      <c r="E3" s="3"/>
    </row>
    <row r="4" spans="2:5" ht="15" thickTop="1" x14ac:dyDescent="0.2">
      <c r="B4" s="3"/>
      <c r="C4" s="3"/>
      <c r="D4" s="3"/>
      <c r="E4" s="3"/>
    </row>
    <row r="5" spans="2:5" x14ac:dyDescent="0.2">
      <c r="B5" s="3"/>
      <c r="C5" s="3"/>
      <c r="D5" s="3"/>
      <c r="E5" s="3"/>
    </row>
    <row r="6" spans="2:5" ht="23.25" customHeight="1" thickBot="1" x14ac:dyDescent="0.25">
      <c r="B6" s="130" t="s">
        <v>74</v>
      </c>
      <c r="C6" s="130"/>
      <c r="D6" s="130"/>
      <c r="E6" s="3"/>
    </row>
    <row r="7" spans="2:5" ht="30.75" customHeight="1" thickTop="1" thickBot="1" x14ac:dyDescent="0.25">
      <c r="B7" s="4" t="s">
        <v>1</v>
      </c>
      <c r="C7" s="5" t="s">
        <v>2</v>
      </c>
      <c r="D7" s="6" t="s">
        <v>73</v>
      </c>
      <c r="E7" s="3"/>
    </row>
    <row r="8" spans="2:5" ht="15" thickTop="1" x14ac:dyDescent="0.2">
      <c r="B8" s="3"/>
      <c r="C8" s="3"/>
      <c r="D8" s="3"/>
      <c r="E8" s="3"/>
    </row>
    <row r="9" spans="2:5" x14ac:dyDescent="0.2">
      <c r="B9" s="3"/>
      <c r="C9" s="3"/>
      <c r="D9" s="3"/>
      <c r="E9" s="3"/>
    </row>
    <row r="10" spans="2:5" ht="23.25" customHeight="1" thickBot="1" x14ac:dyDescent="0.25">
      <c r="B10" s="129" t="s">
        <v>75</v>
      </c>
      <c r="C10" s="129"/>
      <c r="D10" s="129"/>
      <c r="E10" s="3"/>
    </row>
    <row r="11" spans="2:5" ht="15.75" thickTop="1" thickBot="1" x14ac:dyDescent="0.25">
      <c r="B11" s="131" t="s">
        <v>76</v>
      </c>
      <c r="C11" s="131"/>
      <c r="D11" s="11" t="s">
        <v>129</v>
      </c>
      <c r="E11" s="3"/>
    </row>
    <row r="12" spans="2:5" ht="15" thickTop="1" x14ac:dyDescent="0.2">
      <c r="B12" s="3"/>
      <c r="C12" s="3"/>
      <c r="D12" s="3"/>
      <c r="E12" s="3"/>
    </row>
    <row r="13" spans="2:5" x14ac:dyDescent="0.2">
      <c r="B13" s="3"/>
      <c r="C13" s="3"/>
      <c r="D13" s="3"/>
      <c r="E13" s="3"/>
    </row>
    <row r="14" spans="2:5" ht="23.25" customHeight="1" thickBot="1" x14ac:dyDescent="0.25">
      <c r="B14" s="129" t="s">
        <v>3</v>
      </c>
      <c r="C14" s="129"/>
      <c r="D14" s="129"/>
      <c r="E14" s="3"/>
    </row>
    <row r="15" spans="2:5" ht="15.75" thickTop="1" thickBot="1" x14ac:dyDescent="0.25">
      <c r="B15" s="9" t="s">
        <v>78</v>
      </c>
      <c r="C15" s="12" t="s">
        <v>105</v>
      </c>
      <c r="D15" s="8"/>
      <c r="E15" s="3"/>
    </row>
    <row r="16" spans="2:5" ht="15.75" thickTop="1" thickBot="1" x14ac:dyDescent="0.25">
      <c r="B16" s="10" t="s">
        <v>77</v>
      </c>
      <c r="C16" s="13" t="s">
        <v>106</v>
      </c>
      <c r="D16" s="8"/>
      <c r="E16" s="3"/>
    </row>
    <row r="17" spans="2:5" ht="51.75" customHeight="1" thickTop="1" thickBot="1" x14ac:dyDescent="0.25">
      <c r="B17" s="7" t="s">
        <v>5</v>
      </c>
      <c r="C17" s="125" t="s">
        <v>107</v>
      </c>
      <c r="D17" s="125"/>
      <c r="E17" s="3"/>
    </row>
    <row r="18" spans="2:5" ht="15" thickTop="1" x14ac:dyDescent="0.2">
      <c r="B18" s="3"/>
      <c r="C18" s="3"/>
      <c r="D18" s="3"/>
      <c r="E18" s="3"/>
    </row>
  </sheetData>
  <sheetProtection selectLockedCells="1"/>
  <mergeCells count="7">
    <mergeCell ref="C17:D17"/>
    <mergeCell ref="B3:D3"/>
    <mergeCell ref="B2:D2"/>
    <mergeCell ref="B6:D6"/>
    <mergeCell ref="B10:D10"/>
    <mergeCell ref="B11:C11"/>
    <mergeCell ref="B14:D14"/>
  </mergeCells>
  <dataValidations count="2">
    <dataValidation type="list" allowBlank="1" showInputMessage="1" showErrorMessage="1" sqref="C15">
      <formula1>"Hosted,Self-Hosted"</formula1>
    </dataValidation>
    <dataValidation type="list" allowBlank="1" showInputMessage="1" showErrorMessage="1" sqref="C16 D12">
      <formula1>"Subscription-based,License-based"</formula1>
    </dataValidation>
  </dataValidations>
  <printOptions horizontalCentered="1"/>
  <pageMargins left="0.25" right="0.25" top="0.75" bottom="0.75" header="0.3" footer="0.3"/>
  <pageSetup orientation="landscape" r:id="rId1"/>
  <headerFooter>
    <oddFooter>&amp;L&amp;G&amp;C&amp;A&amp;RPage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pageSetUpPr fitToPage="1"/>
  </sheetPr>
  <dimension ref="A1:H41"/>
  <sheetViews>
    <sheetView showGridLines="0" zoomScale="130" zoomScaleNormal="130" zoomScalePageLayoutView="130" workbookViewId="0">
      <selection activeCell="C17" sqref="C17:D17"/>
    </sheetView>
  </sheetViews>
  <sheetFormatPr defaultColWidth="0" defaultRowHeight="14.25" zeroHeight="1" x14ac:dyDescent="0.2"/>
  <cols>
    <col min="1" max="1" width="3.28515625" style="66" customWidth="1"/>
    <col min="2" max="2" width="27.42578125" style="66" customWidth="1"/>
    <col min="3" max="3" width="16.28515625" style="68" customWidth="1"/>
    <col min="4" max="4" width="61.85546875" style="66" customWidth="1"/>
    <col min="5" max="5" width="9.140625" style="66" customWidth="1"/>
    <col min="6" max="8" width="0" style="66" hidden="1" customWidth="1"/>
    <col min="9" max="16384" width="9.140625" style="66" hidden="1"/>
  </cols>
  <sheetData>
    <row r="1" spans="2:4" ht="12" customHeight="1" thickBot="1" x14ac:dyDescent="0.25"/>
    <row r="2" spans="2:4" ht="18.75" x14ac:dyDescent="0.3">
      <c r="B2" s="132" t="str">
        <f>Contractor</f>
        <v>CherryRoad Technologies Inc.</v>
      </c>
      <c r="C2" s="133"/>
      <c r="D2" s="134"/>
    </row>
    <row r="3" spans="2:4" x14ac:dyDescent="0.2">
      <c r="B3" s="88" t="s">
        <v>15</v>
      </c>
      <c r="C3" s="89"/>
      <c r="D3" s="90"/>
    </row>
    <row r="4" spans="2:4" x14ac:dyDescent="0.2">
      <c r="B4" s="91" t="s">
        <v>6</v>
      </c>
      <c r="C4" s="92" t="s">
        <v>9</v>
      </c>
      <c r="D4" s="93" t="s">
        <v>4</v>
      </c>
    </row>
    <row r="5" spans="2:4" x14ac:dyDescent="0.2">
      <c r="B5" s="94" t="s">
        <v>8</v>
      </c>
      <c r="C5" s="95"/>
      <c r="D5" s="96"/>
    </row>
    <row r="6" spans="2:4" x14ac:dyDescent="0.2">
      <c r="B6" s="97" t="s">
        <v>7</v>
      </c>
      <c r="C6" s="98"/>
      <c r="D6" s="99"/>
    </row>
    <row r="7" spans="2:4" ht="15" x14ac:dyDescent="0.25">
      <c r="B7" s="100" t="s">
        <v>10</v>
      </c>
      <c r="C7" s="101"/>
      <c r="D7" s="102"/>
    </row>
    <row r="8" spans="2:4" ht="15" x14ac:dyDescent="0.25">
      <c r="B8" s="103" t="s">
        <v>11</v>
      </c>
      <c r="C8" s="104">
        <f>Software!E38</f>
        <v>0</v>
      </c>
      <c r="D8" s="105"/>
    </row>
    <row r="9" spans="2:4" ht="15" x14ac:dyDescent="0.25">
      <c r="B9" s="103" t="s">
        <v>12</v>
      </c>
      <c r="C9" s="104">
        <f>'3rd Party Software'!E10</f>
        <v>0</v>
      </c>
      <c r="D9" s="105"/>
    </row>
    <row r="10" spans="2:4" ht="15" x14ac:dyDescent="0.25">
      <c r="B10" s="103" t="s">
        <v>13</v>
      </c>
      <c r="C10" s="104">
        <f>DBMS!E10</f>
        <v>0</v>
      </c>
      <c r="D10" s="105"/>
    </row>
    <row r="11" spans="2:4" ht="29.25" x14ac:dyDescent="0.25">
      <c r="B11" s="106" t="s">
        <v>88</v>
      </c>
      <c r="C11" s="107">
        <f>'hosted cost'!E6</f>
        <v>0</v>
      </c>
      <c r="D11" s="108"/>
    </row>
    <row r="12" spans="2:4" ht="15" x14ac:dyDescent="0.25">
      <c r="B12" s="109" t="s">
        <v>14</v>
      </c>
      <c r="C12" s="110">
        <f>Services!G47</f>
        <v>2448372.2000000002</v>
      </c>
      <c r="D12" s="108"/>
    </row>
    <row r="13" spans="2:4" ht="15" thickBot="1" x14ac:dyDescent="0.25">
      <c r="B13" s="111" t="s">
        <v>92</v>
      </c>
      <c r="C13" s="112">
        <f>SUM(C7:C12)</f>
        <v>2448372.2000000002</v>
      </c>
      <c r="D13" s="113"/>
    </row>
    <row r="14" spans="2:4" ht="15" thickTop="1" x14ac:dyDescent="0.2">
      <c r="B14" s="97" t="s">
        <v>16</v>
      </c>
      <c r="C14" s="98"/>
      <c r="D14" s="99"/>
    </row>
    <row r="15" spans="2:4" ht="29.25" x14ac:dyDescent="0.25">
      <c r="B15" s="114" t="s">
        <v>89</v>
      </c>
      <c r="C15" s="101"/>
      <c r="D15" s="102"/>
    </row>
    <row r="16" spans="2:4" ht="15" x14ac:dyDescent="0.25">
      <c r="B16" s="103" t="s">
        <v>11</v>
      </c>
      <c r="C16" s="104">
        <f>Software!K38</f>
        <v>0</v>
      </c>
      <c r="D16" s="115"/>
    </row>
    <row r="17" spans="2:4" ht="15" x14ac:dyDescent="0.25">
      <c r="B17" s="103" t="s">
        <v>12</v>
      </c>
      <c r="C17" s="104">
        <f>'3rd Party Software'!K10</f>
        <v>75000</v>
      </c>
      <c r="D17" s="105"/>
    </row>
    <row r="18" spans="2:4" ht="15" x14ac:dyDescent="0.25">
      <c r="B18" s="103" t="s">
        <v>13</v>
      </c>
      <c r="C18" s="104">
        <f>DBMS!K10</f>
        <v>0</v>
      </c>
      <c r="D18" s="105"/>
    </row>
    <row r="19" spans="2:4" ht="15" x14ac:dyDescent="0.25">
      <c r="B19" s="116" t="s">
        <v>90</v>
      </c>
      <c r="C19" s="117">
        <f>'hosted cost'!E9</f>
        <v>1386180</v>
      </c>
      <c r="D19" s="118"/>
    </row>
    <row r="20" spans="2:4" s="119" customFormat="1" ht="15" thickBot="1" x14ac:dyDescent="0.25">
      <c r="B20" s="111" t="s">
        <v>17</v>
      </c>
      <c r="C20" s="112">
        <f>SUM(C16:C19)</f>
        <v>1461180</v>
      </c>
      <c r="D20" s="113"/>
    </row>
    <row r="21" spans="2:4" ht="18" thickTop="1" thickBot="1" x14ac:dyDescent="0.3">
      <c r="B21" s="120" t="s">
        <v>91</v>
      </c>
      <c r="C21" s="77">
        <f>SUM(C20,C13)</f>
        <v>3909552.2</v>
      </c>
      <c r="D21" s="121"/>
    </row>
    <row r="22" spans="2:4" x14ac:dyDescent="0.2"/>
    <row r="23" spans="2:4" hidden="1" x14ac:dyDescent="0.2"/>
    <row r="24" spans="2:4" hidden="1" x14ac:dyDescent="0.2"/>
    <row r="25" spans="2:4" hidden="1" x14ac:dyDescent="0.2"/>
    <row r="26" spans="2:4" hidden="1" x14ac:dyDescent="0.2"/>
    <row r="27" spans="2:4" hidden="1" x14ac:dyDescent="0.2"/>
    <row r="28" spans="2:4" hidden="1" x14ac:dyDescent="0.2"/>
    <row r="29" spans="2:4" hidden="1" x14ac:dyDescent="0.2"/>
    <row r="30" spans="2:4" hidden="1" x14ac:dyDescent="0.2"/>
    <row r="31" spans="2:4" hidden="1" x14ac:dyDescent="0.2"/>
    <row r="32" spans="2:4"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sheetData>
  <sheetProtection password="ADB8" sheet="1" selectLockedCells="1"/>
  <mergeCells count="1">
    <mergeCell ref="B2:D2"/>
  </mergeCells>
  <printOptions horizontalCentered="1"/>
  <pageMargins left="0.25" right="0.25" top="0.75" bottom="0.75" header="0.3" footer="0.3"/>
  <pageSetup orientation="landscape" r:id="rId1"/>
  <headerFooter>
    <oddFooter>&amp;L&amp;G&amp;C&amp;A&amp;RPage &amp;P of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pageSetUpPr fitToPage="1"/>
  </sheetPr>
  <dimension ref="B1:M67"/>
  <sheetViews>
    <sheetView showGridLines="0" zoomScale="78" zoomScaleNormal="78" zoomScalePageLayoutView="80" workbookViewId="0">
      <selection activeCell="C17" sqref="C17:D17"/>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7109375" style="14" customWidth="1"/>
    <col min="6" max="10" width="12.7109375" style="28" customWidth="1"/>
    <col min="11" max="11" width="12.7109375" style="14" customWidth="1"/>
    <col min="12" max="12" width="72.28515625" style="1" customWidth="1"/>
    <col min="13" max="16384" width="8.85546875" style="1"/>
  </cols>
  <sheetData>
    <row r="1" spans="2:13" ht="12" customHeight="1" thickBot="1" x14ac:dyDescent="0.25"/>
    <row r="2" spans="2:13" ht="18.75" x14ac:dyDescent="0.3">
      <c r="B2" s="138" t="str">
        <f>Contractor</f>
        <v>CherryRoad Technologies Inc.</v>
      </c>
      <c r="C2" s="139"/>
      <c r="D2" s="139"/>
      <c r="E2" s="139"/>
      <c r="F2" s="139"/>
      <c r="G2" s="139"/>
      <c r="H2" s="139"/>
      <c r="I2" s="139"/>
      <c r="J2" s="139"/>
      <c r="K2" s="139"/>
      <c r="L2" s="140"/>
    </row>
    <row r="3" spans="2:13" x14ac:dyDescent="0.2">
      <c r="B3" s="147" t="s">
        <v>44</v>
      </c>
      <c r="C3" s="148" t="s">
        <v>18</v>
      </c>
      <c r="D3" s="149" t="s">
        <v>19</v>
      </c>
      <c r="E3" s="150" t="s">
        <v>45</v>
      </c>
      <c r="F3" s="144" t="s">
        <v>20</v>
      </c>
      <c r="G3" s="145"/>
      <c r="H3" s="145"/>
      <c r="I3" s="145"/>
      <c r="J3" s="146"/>
      <c r="K3" s="23"/>
      <c r="L3" s="43"/>
      <c r="M3" s="2"/>
    </row>
    <row r="4" spans="2:13" x14ac:dyDescent="0.2">
      <c r="B4" s="147"/>
      <c r="C4" s="148"/>
      <c r="D4" s="149"/>
      <c r="E4" s="150"/>
      <c r="F4" s="32" t="s">
        <v>21</v>
      </c>
      <c r="G4" s="32" t="s">
        <v>22</v>
      </c>
      <c r="H4" s="32" t="s">
        <v>23</v>
      </c>
      <c r="I4" s="32" t="s">
        <v>24</v>
      </c>
      <c r="J4" s="32" t="s">
        <v>25</v>
      </c>
      <c r="K4" s="24" t="s">
        <v>26</v>
      </c>
      <c r="L4" s="44" t="s">
        <v>4</v>
      </c>
      <c r="M4" s="2"/>
    </row>
    <row r="5" spans="2:13" x14ac:dyDescent="0.2">
      <c r="B5" s="141" t="s">
        <v>27</v>
      </c>
      <c r="C5" s="142"/>
      <c r="D5" s="142"/>
      <c r="E5" s="142"/>
      <c r="F5" s="142"/>
      <c r="G5" s="142"/>
      <c r="H5" s="142"/>
      <c r="I5" s="142"/>
      <c r="J5" s="142"/>
      <c r="K5" s="142"/>
      <c r="L5" s="143"/>
    </row>
    <row r="6" spans="2:13" ht="15" x14ac:dyDescent="0.25">
      <c r="B6" s="46" t="s">
        <v>28</v>
      </c>
      <c r="C6" s="30"/>
      <c r="D6" s="26"/>
      <c r="E6" s="16">
        <f t="shared" ref="E6:E19" si="0">C6*D6</f>
        <v>0</v>
      </c>
      <c r="F6" s="30"/>
      <c r="G6" s="35"/>
      <c r="H6" s="35"/>
      <c r="I6" s="35"/>
      <c r="J6" s="36"/>
      <c r="K6" s="16">
        <f t="shared" ref="K6:K19" si="1">SUM(F6:J6)</f>
        <v>0</v>
      </c>
      <c r="L6" s="47"/>
    </row>
    <row r="7" spans="2:13" ht="15" x14ac:dyDescent="0.25">
      <c r="B7" s="46" t="s">
        <v>46</v>
      </c>
      <c r="C7" s="30"/>
      <c r="D7" s="26"/>
      <c r="E7" s="16">
        <f t="shared" si="0"/>
        <v>0</v>
      </c>
      <c r="F7" s="30"/>
      <c r="G7" s="35"/>
      <c r="H7" s="35"/>
      <c r="I7" s="35"/>
      <c r="J7" s="36"/>
      <c r="K7" s="16">
        <f t="shared" si="1"/>
        <v>0</v>
      </c>
      <c r="L7" s="47"/>
    </row>
    <row r="8" spans="2:13" ht="15" x14ac:dyDescent="0.25">
      <c r="B8" s="46" t="s">
        <v>30</v>
      </c>
      <c r="C8" s="30"/>
      <c r="D8" s="26"/>
      <c r="E8" s="16">
        <f t="shared" si="0"/>
        <v>0</v>
      </c>
      <c r="F8" s="30"/>
      <c r="G8" s="35"/>
      <c r="H8" s="35"/>
      <c r="I8" s="35"/>
      <c r="J8" s="36"/>
      <c r="K8" s="16">
        <f t="shared" si="1"/>
        <v>0</v>
      </c>
      <c r="L8" s="47" t="s">
        <v>108</v>
      </c>
    </row>
    <row r="9" spans="2:13" ht="15" x14ac:dyDescent="0.25">
      <c r="B9" s="46" t="s">
        <v>31</v>
      </c>
      <c r="C9" s="30"/>
      <c r="D9" s="26"/>
      <c r="E9" s="16">
        <f t="shared" si="0"/>
        <v>0</v>
      </c>
      <c r="F9" s="30"/>
      <c r="G9" s="35"/>
      <c r="H9" s="35"/>
      <c r="I9" s="35"/>
      <c r="J9" s="36"/>
      <c r="K9" s="16">
        <f t="shared" si="1"/>
        <v>0</v>
      </c>
      <c r="L9" s="47" t="s">
        <v>109</v>
      </c>
    </row>
    <row r="10" spans="2:13" ht="15" x14ac:dyDescent="0.25">
      <c r="B10" s="46" t="s">
        <v>47</v>
      </c>
      <c r="C10" s="30"/>
      <c r="D10" s="26"/>
      <c r="E10" s="16">
        <f t="shared" si="0"/>
        <v>0</v>
      </c>
      <c r="F10" s="30"/>
      <c r="G10" s="35"/>
      <c r="H10" s="35"/>
      <c r="I10" s="35"/>
      <c r="J10" s="36"/>
      <c r="K10" s="16">
        <f t="shared" si="1"/>
        <v>0</v>
      </c>
      <c r="L10" s="47" t="s">
        <v>110</v>
      </c>
    </row>
    <row r="11" spans="2:13" ht="15" x14ac:dyDescent="0.25">
      <c r="B11" s="46" t="s">
        <v>29</v>
      </c>
      <c r="C11" s="30"/>
      <c r="D11" s="26"/>
      <c r="E11" s="16">
        <f t="shared" si="0"/>
        <v>0</v>
      </c>
      <c r="F11" s="30"/>
      <c r="G11" s="35"/>
      <c r="H11" s="35"/>
      <c r="I11" s="35"/>
      <c r="J11" s="36"/>
      <c r="K11" s="16">
        <f t="shared" si="1"/>
        <v>0</v>
      </c>
      <c r="L11" s="47"/>
    </row>
    <row r="12" spans="2:13" ht="15" x14ac:dyDescent="0.25">
      <c r="B12" s="46" t="s">
        <v>95</v>
      </c>
      <c r="C12" s="30"/>
      <c r="D12" s="26"/>
      <c r="E12" s="16">
        <f t="shared" si="0"/>
        <v>0</v>
      </c>
      <c r="F12" s="30"/>
      <c r="G12" s="35"/>
      <c r="H12" s="35"/>
      <c r="I12" s="35"/>
      <c r="J12" s="36"/>
      <c r="K12" s="16">
        <f t="shared" si="1"/>
        <v>0</v>
      </c>
      <c r="L12" s="47"/>
    </row>
    <row r="13" spans="2:13" ht="15" x14ac:dyDescent="0.25">
      <c r="B13" s="46" t="s">
        <v>96</v>
      </c>
      <c r="C13" s="30"/>
      <c r="D13" s="26"/>
      <c r="E13" s="16">
        <f t="shared" si="0"/>
        <v>0</v>
      </c>
      <c r="F13" s="30"/>
      <c r="G13" s="35"/>
      <c r="H13" s="35"/>
      <c r="I13" s="35"/>
      <c r="J13" s="36"/>
      <c r="K13" s="16">
        <f t="shared" si="1"/>
        <v>0</v>
      </c>
      <c r="L13" s="47"/>
    </row>
    <row r="14" spans="2:13" ht="15" x14ac:dyDescent="0.25">
      <c r="B14" s="46" t="s">
        <v>97</v>
      </c>
      <c r="C14" s="30"/>
      <c r="D14" s="26"/>
      <c r="E14" s="16">
        <f t="shared" si="0"/>
        <v>0</v>
      </c>
      <c r="F14" s="30"/>
      <c r="G14" s="35"/>
      <c r="H14" s="35"/>
      <c r="I14" s="35"/>
      <c r="J14" s="36"/>
      <c r="K14" s="16">
        <f t="shared" si="1"/>
        <v>0</v>
      </c>
      <c r="L14" s="47"/>
    </row>
    <row r="15" spans="2:13" ht="15" x14ac:dyDescent="0.25">
      <c r="B15" s="46" t="s">
        <v>98</v>
      </c>
      <c r="C15" s="30"/>
      <c r="D15" s="26"/>
      <c r="E15" s="16">
        <f t="shared" si="0"/>
        <v>0</v>
      </c>
      <c r="F15" s="30"/>
      <c r="G15" s="35"/>
      <c r="H15" s="35"/>
      <c r="I15" s="35"/>
      <c r="J15" s="36"/>
      <c r="K15" s="16">
        <f t="shared" si="1"/>
        <v>0</v>
      </c>
      <c r="L15" s="47"/>
    </row>
    <row r="16" spans="2:13" ht="15" x14ac:dyDescent="0.25">
      <c r="B16" s="46" t="s">
        <v>32</v>
      </c>
      <c r="C16" s="30"/>
      <c r="D16" s="26"/>
      <c r="E16" s="16">
        <f t="shared" si="0"/>
        <v>0</v>
      </c>
      <c r="F16" s="30"/>
      <c r="G16" s="35"/>
      <c r="H16" s="35"/>
      <c r="I16" s="35"/>
      <c r="J16" s="36"/>
      <c r="K16" s="16">
        <f t="shared" si="1"/>
        <v>0</v>
      </c>
      <c r="L16" s="47"/>
    </row>
    <row r="17" spans="2:12" ht="15" x14ac:dyDescent="0.25">
      <c r="B17" s="46" t="s">
        <v>99</v>
      </c>
      <c r="C17" s="30"/>
      <c r="D17" s="26"/>
      <c r="E17" s="16"/>
      <c r="F17" s="30"/>
      <c r="G17" s="35"/>
      <c r="H17" s="35"/>
      <c r="I17" s="35"/>
      <c r="J17" s="36"/>
      <c r="K17" s="16"/>
      <c r="L17" s="47"/>
    </row>
    <row r="18" spans="2:12" ht="15" x14ac:dyDescent="0.25">
      <c r="B18" s="46" t="s">
        <v>38</v>
      </c>
      <c r="C18" s="30"/>
      <c r="D18" s="26"/>
      <c r="E18" s="16">
        <f t="shared" si="0"/>
        <v>0</v>
      </c>
      <c r="F18" s="30"/>
      <c r="G18" s="35"/>
      <c r="H18" s="35"/>
      <c r="I18" s="35"/>
      <c r="J18" s="36"/>
      <c r="K18" s="16">
        <f t="shared" si="1"/>
        <v>0</v>
      </c>
      <c r="L18" s="47"/>
    </row>
    <row r="19" spans="2:12" ht="15" x14ac:dyDescent="0.25">
      <c r="B19" s="20" t="s">
        <v>38</v>
      </c>
      <c r="C19" s="31"/>
      <c r="D19" s="27"/>
      <c r="E19" s="17">
        <f t="shared" si="0"/>
        <v>0</v>
      </c>
      <c r="F19" s="31"/>
      <c r="G19" s="37"/>
      <c r="H19" s="37"/>
      <c r="I19" s="37"/>
      <c r="J19" s="38"/>
      <c r="K19" s="17">
        <f t="shared" si="1"/>
        <v>0</v>
      </c>
      <c r="L19" s="48"/>
    </row>
    <row r="20" spans="2:12" ht="15" thickBot="1" x14ac:dyDescent="0.25">
      <c r="B20" s="21" t="s">
        <v>48</v>
      </c>
      <c r="C20" s="39"/>
      <c r="D20" s="40"/>
      <c r="E20" s="41">
        <f t="shared" ref="E20:K20" si="2">SUM(E6:E19)</f>
        <v>0</v>
      </c>
      <c r="F20" s="42">
        <f t="shared" si="2"/>
        <v>0</v>
      </c>
      <c r="G20" s="42">
        <f t="shared" si="2"/>
        <v>0</v>
      </c>
      <c r="H20" s="42">
        <f t="shared" si="2"/>
        <v>0</v>
      </c>
      <c r="I20" s="42">
        <f t="shared" si="2"/>
        <v>0</v>
      </c>
      <c r="J20" s="42">
        <f t="shared" si="2"/>
        <v>0</v>
      </c>
      <c r="K20" s="18">
        <f t="shared" si="2"/>
        <v>0</v>
      </c>
      <c r="L20" s="49"/>
    </row>
    <row r="21" spans="2:12" ht="15" thickTop="1" x14ac:dyDescent="0.2">
      <c r="B21" s="141" t="s">
        <v>51</v>
      </c>
      <c r="C21" s="142"/>
      <c r="D21" s="142"/>
      <c r="E21" s="142"/>
      <c r="F21" s="142"/>
      <c r="G21" s="142"/>
      <c r="H21" s="142"/>
      <c r="I21" s="142"/>
      <c r="J21" s="142"/>
      <c r="K21" s="142"/>
      <c r="L21" s="143"/>
    </row>
    <row r="22" spans="2:12" ht="15" x14ac:dyDescent="0.25">
      <c r="B22" s="19" t="s">
        <v>49</v>
      </c>
      <c r="C22" s="29"/>
      <c r="D22" s="25"/>
      <c r="E22" s="15">
        <f t="shared" ref="E22:E30" si="3">C22*D22</f>
        <v>0</v>
      </c>
      <c r="F22" s="29"/>
      <c r="G22" s="33"/>
      <c r="H22" s="33"/>
      <c r="I22" s="33"/>
      <c r="J22" s="34"/>
      <c r="K22" s="15">
        <f t="shared" ref="K22:K30" si="4">SUM(F22:J22)</f>
        <v>0</v>
      </c>
      <c r="L22" s="45"/>
    </row>
    <row r="23" spans="2:12" ht="15" x14ac:dyDescent="0.25">
      <c r="B23" s="46" t="s">
        <v>33</v>
      </c>
      <c r="C23" s="30"/>
      <c r="D23" s="26"/>
      <c r="E23" s="16">
        <f t="shared" si="3"/>
        <v>0</v>
      </c>
      <c r="F23" s="30"/>
      <c r="G23" s="35"/>
      <c r="H23" s="35"/>
      <c r="I23" s="35"/>
      <c r="J23" s="36"/>
      <c r="K23" s="16">
        <f t="shared" si="4"/>
        <v>0</v>
      </c>
      <c r="L23" s="47"/>
    </row>
    <row r="24" spans="2:12" ht="15" x14ac:dyDescent="0.25">
      <c r="B24" s="46" t="s">
        <v>37</v>
      </c>
      <c r="C24" s="30"/>
      <c r="D24" s="26"/>
      <c r="E24" s="16">
        <f t="shared" si="3"/>
        <v>0</v>
      </c>
      <c r="F24" s="30"/>
      <c r="G24" s="35"/>
      <c r="H24" s="35"/>
      <c r="I24" s="35"/>
      <c r="J24" s="36"/>
      <c r="K24" s="16">
        <f t="shared" si="4"/>
        <v>0</v>
      </c>
      <c r="L24" s="47"/>
    </row>
    <row r="25" spans="2:12" ht="15" x14ac:dyDescent="0.25">
      <c r="B25" s="46" t="s">
        <v>50</v>
      </c>
      <c r="C25" s="30"/>
      <c r="D25" s="26"/>
      <c r="E25" s="16">
        <f t="shared" si="3"/>
        <v>0</v>
      </c>
      <c r="F25" s="30"/>
      <c r="G25" s="35"/>
      <c r="H25" s="35"/>
      <c r="I25" s="35"/>
      <c r="J25" s="36"/>
      <c r="K25" s="16">
        <f t="shared" si="4"/>
        <v>0</v>
      </c>
      <c r="L25" s="47"/>
    </row>
    <row r="26" spans="2:12" ht="15" x14ac:dyDescent="0.25">
      <c r="B26" s="46" t="s">
        <v>34</v>
      </c>
      <c r="C26" s="30"/>
      <c r="D26" s="26"/>
      <c r="E26" s="16">
        <f t="shared" si="3"/>
        <v>0</v>
      </c>
      <c r="F26" s="30"/>
      <c r="G26" s="35"/>
      <c r="H26" s="35"/>
      <c r="I26" s="35"/>
      <c r="J26" s="36"/>
      <c r="K26" s="16">
        <f t="shared" si="4"/>
        <v>0</v>
      </c>
      <c r="L26" s="47"/>
    </row>
    <row r="27" spans="2:12" ht="15" x14ac:dyDescent="0.25">
      <c r="B27" s="46" t="s">
        <v>35</v>
      </c>
      <c r="C27" s="30"/>
      <c r="D27" s="26"/>
      <c r="E27" s="16">
        <f t="shared" si="3"/>
        <v>0</v>
      </c>
      <c r="F27" s="30"/>
      <c r="G27" s="35"/>
      <c r="H27" s="35"/>
      <c r="I27" s="35"/>
      <c r="J27" s="36"/>
      <c r="K27" s="16">
        <f t="shared" si="4"/>
        <v>0</v>
      </c>
      <c r="L27" s="47"/>
    </row>
    <row r="28" spans="2:12" ht="15" x14ac:dyDescent="0.25">
      <c r="B28" s="46" t="s">
        <v>79</v>
      </c>
      <c r="C28" s="30"/>
      <c r="D28" s="26"/>
      <c r="E28" s="16">
        <f t="shared" si="3"/>
        <v>0</v>
      </c>
      <c r="F28" s="30"/>
      <c r="G28" s="35"/>
      <c r="H28" s="35"/>
      <c r="I28" s="35"/>
      <c r="J28" s="36"/>
      <c r="K28" s="16">
        <f t="shared" si="4"/>
        <v>0</v>
      </c>
      <c r="L28" s="47"/>
    </row>
    <row r="29" spans="2:12" ht="15" x14ac:dyDescent="0.25">
      <c r="B29" s="46" t="s">
        <v>38</v>
      </c>
      <c r="C29" s="30"/>
      <c r="D29" s="26"/>
      <c r="E29" s="16">
        <f t="shared" si="3"/>
        <v>0</v>
      </c>
      <c r="F29" s="30"/>
      <c r="G29" s="35"/>
      <c r="H29" s="35"/>
      <c r="I29" s="35"/>
      <c r="J29" s="36"/>
      <c r="K29" s="16">
        <f t="shared" si="4"/>
        <v>0</v>
      </c>
      <c r="L29" s="47"/>
    </row>
    <row r="30" spans="2:12" ht="15" x14ac:dyDescent="0.25">
      <c r="B30" s="20" t="s">
        <v>38</v>
      </c>
      <c r="C30" s="31"/>
      <c r="D30" s="27"/>
      <c r="E30" s="17">
        <f t="shared" si="3"/>
        <v>0</v>
      </c>
      <c r="F30" s="31"/>
      <c r="G30" s="37"/>
      <c r="H30" s="37"/>
      <c r="I30" s="37"/>
      <c r="J30" s="38"/>
      <c r="K30" s="17">
        <f t="shared" si="4"/>
        <v>0</v>
      </c>
      <c r="L30" s="48"/>
    </row>
    <row r="31" spans="2:12" ht="15" thickBot="1" x14ac:dyDescent="0.25">
      <c r="B31" s="21" t="s">
        <v>48</v>
      </c>
      <c r="C31" s="39"/>
      <c r="D31" s="40"/>
      <c r="E31" s="41">
        <f t="shared" ref="E31:K31" si="5">SUM(E22:E30)</f>
        <v>0</v>
      </c>
      <c r="F31" s="42">
        <f t="shared" si="5"/>
        <v>0</v>
      </c>
      <c r="G31" s="42">
        <f t="shared" si="5"/>
        <v>0</v>
      </c>
      <c r="H31" s="42">
        <f t="shared" si="5"/>
        <v>0</v>
      </c>
      <c r="I31" s="42">
        <f t="shared" si="5"/>
        <v>0</v>
      </c>
      <c r="J31" s="42">
        <f t="shared" si="5"/>
        <v>0</v>
      </c>
      <c r="K31" s="18">
        <f t="shared" si="5"/>
        <v>0</v>
      </c>
      <c r="L31" s="49"/>
    </row>
    <row r="32" spans="2:12" ht="15" thickTop="1" x14ac:dyDescent="0.2">
      <c r="B32" s="135" t="s">
        <v>80</v>
      </c>
      <c r="C32" s="136"/>
      <c r="D32" s="136"/>
      <c r="E32" s="136"/>
      <c r="F32" s="136"/>
      <c r="G32" s="136"/>
      <c r="H32" s="136"/>
      <c r="I32" s="136"/>
      <c r="J32" s="136"/>
      <c r="K32" s="136"/>
      <c r="L32" s="137"/>
    </row>
    <row r="33" spans="2:12" ht="15" x14ac:dyDescent="0.25">
      <c r="B33" s="19" t="s">
        <v>39</v>
      </c>
      <c r="C33" s="29"/>
      <c r="D33" s="25"/>
      <c r="E33" s="15">
        <f t="shared" ref="E33:E36" si="6">C33*D33</f>
        <v>0</v>
      </c>
      <c r="F33" s="29"/>
      <c r="G33" s="33"/>
      <c r="H33" s="33"/>
      <c r="I33" s="33"/>
      <c r="J33" s="34"/>
      <c r="K33" s="15">
        <f t="shared" ref="K33:K36" si="7">SUM(F33:J33)</f>
        <v>0</v>
      </c>
      <c r="L33" s="45"/>
    </row>
    <row r="34" spans="2:12" ht="15" x14ac:dyDescent="0.25">
      <c r="B34" s="46" t="s">
        <v>102</v>
      </c>
      <c r="C34" s="30"/>
      <c r="D34" s="26"/>
      <c r="E34" s="16">
        <f t="shared" si="6"/>
        <v>0</v>
      </c>
      <c r="F34" s="30"/>
      <c r="G34" s="35"/>
      <c r="H34" s="35"/>
      <c r="I34" s="35"/>
      <c r="J34" s="36"/>
      <c r="K34" s="16">
        <f t="shared" si="7"/>
        <v>0</v>
      </c>
      <c r="L34" s="47"/>
    </row>
    <row r="35" spans="2:12" ht="15" x14ac:dyDescent="0.25">
      <c r="B35" s="46" t="s">
        <v>41</v>
      </c>
      <c r="C35" s="30"/>
      <c r="D35" s="26"/>
      <c r="E35" s="16">
        <f t="shared" si="6"/>
        <v>0</v>
      </c>
      <c r="F35" s="30"/>
      <c r="G35" s="35"/>
      <c r="H35" s="35"/>
      <c r="I35" s="35"/>
      <c r="J35" s="36"/>
      <c r="K35" s="16">
        <f t="shared" si="7"/>
        <v>0</v>
      </c>
      <c r="L35" s="47"/>
    </row>
    <row r="36" spans="2:12" ht="15" x14ac:dyDescent="0.25">
      <c r="B36" s="46" t="s">
        <v>41</v>
      </c>
      <c r="C36" s="30"/>
      <c r="D36" s="26"/>
      <c r="E36" s="16">
        <f t="shared" si="6"/>
        <v>0</v>
      </c>
      <c r="F36" s="30"/>
      <c r="G36" s="35"/>
      <c r="H36" s="35"/>
      <c r="I36" s="35"/>
      <c r="J36" s="36"/>
      <c r="K36" s="16">
        <f t="shared" si="7"/>
        <v>0</v>
      </c>
      <c r="L36" s="47"/>
    </row>
    <row r="37" spans="2:12" ht="15" thickBot="1" x14ac:dyDescent="0.25">
      <c r="B37" s="21" t="s">
        <v>48</v>
      </c>
      <c r="C37" s="39"/>
      <c r="D37" s="40"/>
      <c r="E37" s="41">
        <f t="shared" ref="E37:K37" si="8">SUM(E33:E36)</f>
        <v>0</v>
      </c>
      <c r="F37" s="41">
        <f t="shared" si="8"/>
        <v>0</v>
      </c>
      <c r="G37" s="41">
        <f t="shared" si="8"/>
        <v>0</v>
      </c>
      <c r="H37" s="41">
        <f t="shared" si="8"/>
        <v>0</v>
      </c>
      <c r="I37" s="41">
        <f t="shared" si="8"/>
        <v>0</v>
      </c>
      <c r="J37" s="41">
        <f t="shared" si="8"/>
        <v>0</v>
      </c>
      <c r="K37" s="41">
        <f t="shared" si="8"/>
        <v>0</v>
      </c>
      <c r="L37" s="49"/>
    </row>
    <row r="38" spans="2:12" ht="18" thickTop="1" thickBot="1" x14ac:dyDescent="0.3">
      <c r="B38" s="50" t="s">
        <v>52</v>
      </c>
      <c r="C38" s="51"/>
      <c r="D38" s="52"/>
      <c r="E38" s="22">
        <f>E37+E31+E20</f>
        <v>0</v>
      </c>
      <c r="F38" s="22">
        <f t="shared" ref="F38:K38" si="9">F37+F31+F20</f>
        <v>0</v>
      </c>
      <c r="G38" s="22">
        <f t="shared" si="9"/>
        <v>0</v>
      </c>
      <c r="H38" s="22">
        <f t="shared" si="9"/>
        <v>0</v>
      </c>
      <c r="I38" s="22">
        <f t="shared" si="9"/>
        <v>0</v>
      </c>
      <c r="J38" s="22">
        <f t="shared" si="9"/>
        <v>0</v>
      </c>
      <c r="K38" s="22">
        <f t="shared" si="9"/>
        <v>0</v>
      </c>
      <c r="L38" s="53"/>
    </row>
    <row r="39" spans="2:12" x14ac:dyDescent="0.2"/>
    <row r="40" spans="2:12" x14ac:dyDescent="0.2">
      <c r="B40" s="63" t="s">
        <v>42</v>
      </c>
    </row>
    <row r="41" spans="2:12" x14ac:dyDescent="0.2">
      <c r="B41" s="63" t="s">
        <v>43</v>
      </c>
    </row>
    <row r="42" spans="2:12" x14ac:dyDescent="0.2"/>
    <row r="43" spans="2:12" hidden="1" x14ac:dyDescent="0.2"/>
    <row r="44" spans="2:12" hidden="1" x14ac:dyDescent="0.2"/>
    <row r="45" spans="2:12" hidden="1" x14ac:dyDescent="0.2"/>
    <row r="46" spans="2:12" hidden="1" x14ac:dyDescent="0.2"/>
    <row r="47" spans="2:12" hidden="1" x14ac:dyDescent="0.2"/>
    <row r="48" spans="2:12"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sheetData>
  <sheetProtection password="ADB8" sheet="1" selectLockedCells="1"/>
  <mergeCells count="9">
    <mergeCell ref="B32:L32"/>
    <mergeCell ref="B2:L2"/>
    <mergeCell ref="B5:L5"/>
    <mergeCell ref="F3:J3"/>
    <mergeCell ref="B21:L21"/>
    <mergeCell ref="B3:B4"/>
    <mergeCell ref="C3:C4"/>
    <mergeCell ref="D3:D4"/>
    <mergeCell ref="E3:E4"/>
  </mergeCells>
  <printOptions horizontalCentered="1"/>
  <pageMargins left="0.25" right="0.25" top="0.75" bottom="0.75" header="0.3" footer="0.3"/>
  <pageSetup scale="60" fitToHeight="0" orientation="landscape" r:id="rId1"/>
  <headerFooter>
    <oddFooter>&amp;L&amp;G&amp;C&amp;A&amp;RPage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pageSetUpPr fitToPage="1"/>
  </sheetPr>
  <dimension ref="B1:L11"/>
  <sheetViews>
    <sheetView showGridLines="0" topLeftCell="C1" zoomScalePageLayoutView="90" workbookViewId="0">
      <selection activeCell="C17" sqref="C17:D17"/>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28515625" style="14" customWidth="1"/>
    <col min="6" max="10" width="11.42578125" style="28" bestFit="1" customWidth="1"/>
    <col min="11" max="11" width="14.28515625" style="14" bestFit="1" customWidth="1"/>
    <col min="12" max="12" width="72.28515625" style="1" customWidth="1"/>
    <col min="13" max="16384" width="8.85546875" style="1"/>
  </cols>
  <sheetData>
    <row r="1" spans="2:12" ht="12" customHeight="1" thickBot="1" x14ac:dyDescent="0.25"/>
    <row r="2" spans="2:12" ht="18.75" x14ac:dyDescent="0.3">
      <c r="B2" s="138" t="str">
        <f>Contractor</f>
        <v>CherryRoad Technologies Inc.</v>
      </c>
      <c r="C2" s="139"/>
      <c r="D2" s="139"/>
      <c r="E2" s="139"/>
      <c r="F2" s="139"/>
      <c r="G2" s="139"/>
      <c r="H2" s="139"/>
      <c r="I2" s="139"/>
      <c r="J2" s="139"/>
      <c r="K2" s="139"/>
      <c r="L2" s="140"/>
    </row>
    <row r="3" spans="2:12" x14ac:dyDescent="0.2">
      <c r="B3" s="147" t="s">
        <v>44</v>
      </c>
      <c r="C3" s="148" t="s">
        <v>18</v>
      </c>
      <c r="D3" s="149" t="s">
        <v>19</v>
      </c>
      <c r="E3" s="150" t="s">
        <v>45</v>
      </c>
      <c r="F3" s="144" t="s">
        <v>20</v>
      </c>
      <c r="G3" s="145"/>
      <c r="H3" s="145"/>
      <c r="I3" s="145"/>
      <c r="J3" s="146"/>
      <c r="K3" s="23"/>
      <c r="L3" s="43"/>
    </row>
    <row r="4" spans="2:12" x14ac:dyDescent="0.2">
      <c r="B4" s="147"/>
      <c r="C4" s="148"/>
      <c r="D4" s="149"/>
      <c r="E4" s="150"/>
      <c r="F4" s="32" t="s">
        <v>21</v>
      </c>
      <c r="G4" s="32" t="s">
        <v>22</v>
      </c>
      <c r="H4" s="32" t="s">
        <v>23</v>
      </c>
      <c r="I4" s="32" t="s">
        <v>24</v>
      </c>
      <c r="J4" s="32" t="s">
        <v>25</v>
      </c>
      <c r="K4" s="24" t="s">
        <v>26</v>
      </c>
      <c r="L4" s="44" t="s">
        <v>4</v>
      </c>
    </row>
    <row r="5" spans="2:12" x14ac:dyDescent="0.2">
      <c r="B5" s="141" t="s">
        <v>27</v>
      </c>
      <c r="C5" s="142"/>
      <c r="D5" s="142"/>
      <c r="E5" s="142"/>
      <c r="F5" s="142"/>
      <c r="G5" s="142"/>
      <c r="H5" s="142"/>
      <c r="I5" s="142"/>
      <c r="J5" s="142"/>
      <c r="K5" s="142"/>
      <c r="L5" s="143"/>
    </row>
    <row r="6" spans="2:12" ht="15" x14ac:dyDescent="0.25">
      <c r="B6" s="54" t="s">
        <v>53</v>
      </c>
      <c r="C6" s="29"/>
      <c r="D6" s="25"/>
      <c r="E6" s="15">
        <f t="shared" ref="E6:E9" si="0">C6*D6</f>
        <v>0</v>
      </c>
      <c r="F6" s="29">
        <v>15000</v>
      </c>
      <c r="G6" s="29">
        <v>15000</v>
      </c>
      <c r="H6" s="29">
        <v>15000</v>
      </c>
      <c r="I6" s="29">
        <v>15000</v>
      </c>
      <c r="J6" s="29">
        <v>15000</v>
      </c>
      <c r="K6" s="15">
        <f t="shared" ref="K6:K9" si="1">SUM(F6:J6)</f>
        <v>75000</v>
      </c>
      <c r="L6" s="45" t="s">
        <v>111</v>
      </c>
    </row>
    <row r="7" spans="2:12" ht="15" x14ac:dyDescent="0.25">
      <c r="B7" s="55" t="s">
        <v>54</v>
      </c>
      <c r="C7" s="30"/>
      <c r="D7" s="26"/>
      <c r="E7" s="16">
        <f t="shared" si="0"/>
        <v>0</v>
      </c>
      <c r="F7" s="30"/>
      <c r="G7" s="35"/>
      <c r="H7" s="35"/>
      <c r="I7" s="35"/>
      <c r="J7" s="36"/>
      <c r="K7" s="16">
        <f t="shared" si="1"/>
        <v>0</v>
      </c>
      <c r="L7" s="47"/>
    </row>
    <row r="8" spans="2:12" ht="15" x14ac:dyDescent="0.25">
      <c r="B8" s="55" t="s">
        <v>55</v>
      </c>
      <c r="C8" s="30"/>
      <c r="D8" s="26"/>
      <c r="E8" s="16">
        <f t="shared" si="0"/>
        <v>0</v>
      </c>
      <c r="F8" s="30"/>
      <c r="G8" s="35"/>
      <c r="H8" s="35"/>
      <c r="I8" s="35"/>
      <c r="J8" s="36"/>
      <c r="K8" s="16">
        <f t="shared" si="1"/>
        <v>0</v>
      </c>
      <c r="L8" s="47"/>
    </row>
    <row r="9" spans="2:12" ht="15.75" thickBot="1" x14ac:dyDescent="0.3">
      <c r="B9" s="56" t="s">
        <v>56</v>
      </c>
      <c r="C9" s="30"/>
      <c r="D9" s="26"/>
      <c r="E9" s="16">
        <f t="shared" si="0"/>
        <v>0</v>
      </c>
      <c r="F9" s="30"/>
      <c r="G9" s="35"/>
      <c r="H9" s="35"/>
      <c r="I9" s="35"/>
      <c r="J9" s="36"/>
      <c r="K9" s="16">
        <f t="shared" si="1"/>
        <v>0</v>
      </c>
      <c r="L9" s="47"/>
    </row>
    <row r="10" spans="2:12" ht="18" thickTop="1" thickBot="1" x14ac:dyDescent="0.3">
      <c r="B10" s="50" t="s">
        <v>26</v>
      </c>
      <c r="C10" s="51"/>
      <c r="D10" s="52"/>
      <c r="E10" s="22">
        <f t="shared" ref="E10:K10" si="2">SUM(E6:E9)</f>
        <v>0</v>
      </c>
      <c r="F10" s="51">
        <f t="shared" si="2"/>
        <v>15000</v>
      </c>
      <c r="G10" s="51">
        <f t="shared" si="2"/>
        <v>15000</v>
      </c>
      <c r="H10" s="51">
        <f t="shared" si="2"/>
        <v>15000</v>
      </c>
      <c r="I10" s="51">
        <f t="shared" si="2"/>
        <v>15000</v>
      </c>
      <c r="J10" s="51">
        <f t="shared" si="2"/>
        <v>15000</v>
      </c>
      <c r="K10" s="22">
        <f t="shared" si="2"/>
        <v>75000</v>
      </c>
      <c r="L10" s="53"/>
    </row>
    <row r="11" spans="2:12" x14ac:dyDescent="0.2"/>
  </sheetData>
  <sheetProtection password="ADB8" sheet="1" selectLockedCells="1"/>
  <mergeCells count="7">
    <mergeCell ref="B5:L5"/>
    <mergeCell ref="B2:L2"/>
    <mergeCell ref="B3:B4"/>
    <mergeCell ref="C3:C4"/>
    <mergeCell ref="D3:D4"/>
    <mergeCell ref="E3:E4"/>
    <mergeCell ref="F3:J3"/>
  </mergeCells>
  <printOptions horizontalCentered="1"/>
  <pageMargins left="0.25" right="0.25" top="0.75" bottom="0.75" header="0.3" footer="0.3"/>
  <pageSetup scale="62" fitToHeight="0" orientation="landscape" r:id="rId1"/>
  <headerFooter>
    <oddFooter>&amp;L&amp;G&amp;C&amp;A&amp;RPage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pageSetUpPr fitToPage="1"/>
  </sheetPr>
  <dimension ref="B1:L11"/>
  <sheetViews>
    <sheetView showGridLines="0" topLeftCell="C1" workbookViewId="0">
      <selection activeCell="C17" sqref="C17:D17"/>
    </sheetView>
  </sheetViews>
  <sheetFormatPr defaultColWidth="8.85546875" defaultRowHeight="14.25" zeroHeight="1" x14ac:dyDescent="0.2"/>
  <cols>
    <col min="1" max="1" width="3.28515625" style="1" customWidth="1"/>
    <col min="2" max="2" width="35.85546875" style="1" customWidth="1"/>
    <col min="3" max="3" width="11" style="28" customWidth="1"/>
    <col min="4" max="4" width="11" style="1" customWidth="1"/>
    <col min="5" max="5" width="12.28515625" style="14" customWidth="1"/>
    <col min="6" max="10" width="11.42578125" style="28" bestFit="1" customWidth="1"/>
    <col min="11" max="11" width="14.28515625" style="14" bestFit="1" customWidth="1"/>
    <col min="12" max="12" width="72.28515625" style="1" customWidth="1"/>
    <col min="13" max="16384" width="8.85546875" style="1"/>
  </cols>
  <sheetData>
    <row r="1" spans="2:12" ht="12" customHeight="1" thickBot="1" x14ac:dyDescent="0.25"/>
    <row r="2" spans="2:12" ht="18.75" x14ac:dyDescent="0.3">
      <c r="B2" s="138" t="str">
        <f>Contractor</f>
        <v>CherryRoad Technologies Inc.</v>
      </c>
      <c r="C2" s="139"/>
      <c r="D2" s="139"/>
      <c r="E2" s="139"/>
      <c r="F2" s="139"/>
      <c r="G2" s="139"/>
      <c r="H2" s="139"/>
      <c r="I2" s="139"/>
      <c r="J2" s="139"/>
      <c r="K2" s="139"/>
      <c r="L2" s="140"/>
    </row>
    <row r="3" spans="2:12" x14ac:dyDescent="0.2">
      <c r="B3" s="147" t="s">
        <v>44</v>
      </c>
      <c r="C3" s="148" t="s">
        <v>18</v>
      </c>
      <c r="D3" s="149" t="s">
        <v>19</v>
      </c>
      <c r="E3" s="150" t="s">
        <v>45</v>
      </c>
      <c r="F3" s="144" t="s">
        <v>20</v>
      </c>
      <c r="G3" s="145"/>
      <c r="H3" s="145"/>
      <c r="I3" s="145"/>
      <c r="J3" s="146"/>
      <c r="K3" s="23"/>
      <c r="L3" s="43"/>
    </row>
    <row r="4" spans="2:12" x14ac:dyDescent="0.2">
      <c r="B4" s="147"/>
      <c r="C4" s="148"/>
      <c r="D4" s="149"/>
      <c r="E4" s="150"/>
      <c r="F4" s="32" t="s">
        <v>21</v>
      </c>
      <c r="G4" s="32" t="s">
        <v>22</v>
      </c>
      <c r="H4" s="32" t="s">
        <v>23</v>
      </c>
      <c r="I4" s="32" t="s">
        <v>24</v>
      </c>
      <c r="J4" s="32" t="s">
        <v>25</v>
      </c>
      <c r="K4" s="24" t="s">
        <v>26</v>
      </c>
      <c r="L4" s="44" t="s">
        <v>4</v>
      </c>
    </row>
    <row r="5" spans="2:12" x14ac:dyDescent="0.2">
      <c r="B5" s="141" t="s">
        <v>27</v>
      </c>
      <c r="C5" s="142"/>
      <c r="D5" s="142"/>
      <c r="E5" s="142"/>
      <c r="F5" s="142"/>
      <c r="G5" s="142"/>
      <c r="H5" s="142"/>
      <c r="I5" s="142"/>
      <c r="J5" s="142"/>
      <c r="K5" s="142"/>
      <c r="L5" s="143"/>
    </row>
    <row r="6" spans="2:12" ht="15" x14ac:dyDescent="0.25">
      <c r="B6" s="54" t="s">
        <v>53</v>
      </c>
      <c r="C6" s="29"/>
      <c r="D6" s="25"/>
      <c r="E6" s="15">
        <f t="shared" ref="E6:E9" si="0">C6*D6</f>
        <v>0</v>
      </c>
      <c r="F6" s="29">
        <v>0</v>
      </c>
      <c r="G6" s="33">
        <v>0</v>
      </c>
      <c r="H6" s="33">
        <v>0</v>
      </c>
      <c r="I6" s="33">
        <v>0</v>
      </c>
      <c r="J6" s="34">
        <v>0</v>
      </c>
      <c r="K6" s="15">
        <f t="shared" ref="K6:K9" si="1">SUM(F6:J6)</f>
        <v>0</v>
      </c>
      <c r="L6" s="45" t="s">
        <v>112</v>
      </c>
    </row>
    <row r="7" spans="2:12" ht="15" x14ac:dyDescent="0.25">
      <c r="B7" s="55" t="s">
        <v>54</v>
      </c>
      <c r="C7" s="30"/>
      <c r="D7" s="26"/>
      <c r="E7" s="16">
        <f t="shared" si="0"/>
        <v>0</v>
      </c>
      <c r="F7" s="30"/>
      <c r="G7" s="35"/>
      <c r="H7" s="35"/>
      <c r="I7" s="35"/>
      <c r="J7" s="36"/>
      <c r="K7" s="16">
        <f t="shared" si="1"/>
        <v>0</v>
      </c>
      <c r="L7" s="47"/>
    </row>
    <row r="8" spans="2:12" ht="15" x14ac:dyDescent="0.25">
      <c r="B8" s="55" t="s">
        <v>55</v>
      </c>
      <c r="C8" s="30"/>
      <c r="D8" s="26"/>
      <c r="E8" s="16">
        <f t="shared" si="0"/>
        <v>0</v>
      </c>
      <c r="F8" s="30"/>
      <c r="G8" s="35"/>
      <c r="H8" s="35"/>
      <c r="I8" s="35"/>
      <c r="J8" s="36"/>
      <c r="K8" s="16">
        <f t="shared" si="1"/>
        <v>0</v>
      </c>
      <c r="L8" s="47"/>
    </row>
    <row r="9" spans="2:12" ht="15.75" thickBot="1" x14ac:dyDescent="0.3">
      <c r="B9" s="56" t="s">
        <v>56</v>
      </c>
      <c r="C9" s="30"/>
      <c r="D9" s="26"/>
      <c r="E9" s="16">
        <f t="shared" si="0"/>
        <v>0</v>
      </c>
      <c r="F9" s="30"/>
      <c r="G9" s="35"/>
      <c r="H9" s="35"/>
      <c r="I9" s="35"/>
      <c r="J9" s="36"/>
      <c r="K9" s="16">
        <f t="shared" si="1"/>
        <v>0</v>
      </c>
      <c r="L9" s="47"/>
    </row>
    <row r="10" spans="2:12" ht="18" thickTop="1" thickBot="1" x14ac:dyDescent="0.3">
      <c r="B10" s="50" t="s">
        <v>26</v>
      </c>
      <c r="C10" s="51"/>
      <c r="D10" s="52"/>
      <c r="E10" s="22">
        <f t="shared" ref="E10:K10" si="2">SUM(E6:E9)</f>
        <v>0</v>
      </c>
      <c r="F10" s="51">
        <f t="shared" si="2"/>
        <v>0</v>
      </c>
      <c r="G10" s="51">
        <f t="shared" si="2"/>
        <v>0</v>
      </c>
      <c r="H10" s="51">
        <f t="shared" si="2"/>
        <v>0</v>
      </c>
      <c r="I10" s="51">
        <f t="shared" si="2"/>
        <v>0</v>
      </c>
      <c r="J10" s="51">
        <f t="shared" si="2"/>
        <v>0</v>
      </c>
      <c r="K10" s="22">
        <f t="shared" si="2"/>
        <v>0</v>
      </c>
      <c r="L10" s="53"/>
    </row>
    <row r="11" spans="2:12" x14ac:dyDescent="0.2"/>
  </sheetData>
  <sheetProtection password="ADB8" sheet="1" selectLockedCells="1"/>
  <mergeCells count="7">
    <mergeCell ref="B5:L5"/>
    <mergeCell ref="B2:L2"/>
    <mergeCell ref="B3:B4"/>
    <mergeCell ref="C3:C4"/>
    <mergeCell ref="D3:D4"/>
    <mergeCell ref="E3:E4"/>
    <mergeCell ref="F3:J3"/>
  </mergeCells>
  <printOptions horizontalCentered="1"/>
  <pageMargins left="0.25" right="0.25" top="0.75" bottom="0.75" header="0.3" footer="0.3"/>
  <pageSetup scale="62" fitToHeight="0" orientation="landscape" r:id="rId1"/>
  <headerFooter>
    <oddFooter>&amp;L&amp;G&amp;C&amp;A&amp;RPage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pageSetUpPr fitToPage="1"/>
  </sheetPr>
  <dimension ref="B1:G69"/>
  <sheetViews>
    <sheetView showGridLines="0" zoomScale="116" zoomScaleNormal="116" zoomScalePageLayoutView="116" workbookViewId="0">
      <selection activeCell="C17" sqref="C17:D17"/>
    </sheetView>
  </sheetViews>
  <sheetFormatPr defaultColWidth="8.85546875" defaultRowHeight="14.25" zeroHeight="1" x14ac:dyDescent="0.2"/>
  <cols>
    <col min="1" max="1" width="3.28515625" style="66" customWidth="1"/>
    <col min="2" max="2" width="35.85546875" style="66" customWidth="1"/>
    <col min="3" max="3" width="11" style="67" customWidth="1"/>
    <col min="4" max="4" width="11" style="66" customWidth="1"/>
    <col min="5" max="5" width="12.7109375" style="68" customWidth="1"/>
    <col min="6" max="6" width="72.28515625" style="66" customWidth="1"/>
    <col min="7" max="16384" width="8.85546875" style="66"/>
  </cols>
  <sheetData>
    <row r="1" spans="2:7" ht="12" customHeight="1" thickBot="1" x14ac:dyDescent="0.25"/>
    <row r="2" spans="2:7" ht="18.75" x14ac:dyDescent="0.3">
      <c r="B2" s="151" t="str">
        <f>Contractor</f>
        <v>CherryRoad Technologies Inc.</v>
      </c>
      <c r="C2" s="152"/>
      <c r="D2" s="152"/>
      <c r="E2" s="152"/>
      <c r="F2" s="153"/>
    </row>
    <row r="3" spans="2:7" x14ac:dyDescent="0.2">
      <c r="B3" s="154" t="s">
        <v>83</v>
      </c>
      <c r="C3" s="155" t="s">
        <v>85</v>
      </c>
      <c r="D3" s="156" t="s">
        <v>93</v>
      </c>
      <c r="E3" s="157" t="s">
        <v>84</v>
      </c>
      <c r="F3" s="69"/>
      <c r="G3" s="70"/>
    </row>
    <row r="4" spans="2:7" x14ac:dyDescent="0.2">
      <c r="B4" s="154"/>
      <c r="C4" s="155"/>
      <c r="D4" s="156"/>
      <c r="E4" s="157"/>
      <c r="F4" s="71" t="s">
        <v>4</v>
      </c>
      <c r="G4" s="70"/>
    </row>
    <row r="5" spans="2:7" ht="15.75" thickBot="1" x14ac:dyDescent="0.3">
      <c r="B5" s="72" t="s">
        <v>100</v>
      </c>
      <c r="C5" s="73" t="s">
        <v>86</v>
      </c>
      <c r="D5" s="73" t="s">
        <v>86</v>
      </c>
      <c r="E5" s="65"/>
      <c r="F5" s="47"/>
    </row>
    <row r="6" spans="2:7" ht="18" thickTop="1" thickBot="1" x14ac:dyDescent="0.3">
      <c r="B6" s="74" t="s">
        <v>52</v>
      </c>
      <c r="C6" s="75"/>
      <c r="D6" s="76"/>
      <c r="E6" s="77">
        <f>E5</f>
        <v>0</v>
      </c>
      <c r="F6" s="78"/>
    </row>
    <row r="7" spans="2:7" ht="15" x14ac:dyDescent="0.25">
      <c r="B7" s="72" t="s">
        <v>87</v>
      </c>
      <c r="C7" s="30"/>
      <c r="D7" s="79">
        <v>60</v>
      </c>
      <c r="E7" s="80"/>
      <c r="F7" s="47" t="s">
        <v>113</v>
      </c>
    </row>
    <row r="8" spans="2:7" ht="45.75" thickBot="1" x14ac:dyDescent="0.3">
      <c r="B8" s="81" t="s">
        <v>101</v>
      </c>
      <c r="C8" s="30">
        <v>23103</v>
      </c>
      <c r="D8" s="79">
        <v>60</v>
      </c>
      <c r="E8" s="80">
        <f t="shared" ref="E8" si="0">C8*D8</f>
        <v>1386180</v>
      </c>
      <c r="F8" s="47" t="s">
        <v>114</v>
      </c>
    </row>
    <row r="9" spans="2:7" ht="18" thickTop="1" thickBot="1" x14ac:dyDescent="0.3">
      <c r="B9" s="74" t="s">
        <v>52</v>
      </c>
      <c r="C9" s="75"/>
      <c r="D9" s="76"/>
      <c r="E9" s="77">
        <f>SUM(E7:E8)</f>
        <v>1386180</v>
      </c>
      <c r="F9" s="78"/>
    </row>
    <row r="10" spans="2:7" x14ac:dyDescent="0.2"/>
    <row r="11" spans="2:7" hidden="1" x14ac:dyDescent="0.2"/>
    <row r="12" spans="2:7" hidden="1" x14ac:dyDescent="0.2"/>
    <row r="13" spans="2:7" hidden="1" x14ac:dyDescent="0.2"/>
    <row r="14" spans="2:7" hidden="1" x14ac:dyDescent="0.2"/>
    <row r="15" spans="2:7" hidden="1" x14ac:dyDescent="0.2"/>
    <row r="16" spans="2:7"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sheetProtection password="ADB8" sheet="1" objects="1" scenarios="1" selectLockedCells="1"/>
  <mergeCells count="5">
    <mergeCell ref="B2:F2"/>
    <mergeCell ref="B3:B4"/>
    <mergeCell ref="C3:C4"/>
    <mergeCell ref="D3:D4"/>
    <mergeCell ref="E3:E4"/>
  </mergeCells>
  <printOptions horizontalCentered="1"/>
  <pageMargins left="0.25" right="0.25" top="0.75" bottom="0.75" header="0.3" footer="0.3"/>
  <pageSetup scale="57" fitToHeight="0" orientation="landscape" r:id="rId1"/>
  <headerFooter>
    <oddFooter>&amp;L&amp;G&amp;C&amp;A&amp;RPage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B1:I49"/>
  <sheetViews>
    <sheetView showGridLines="0" topLeftCell="B25" zoomScale="95" zoomScaleNormal="95" zoomScalePageLayoutView="128" workbookViewId="0">
      <selection activeCell="C17" sqref="C17:D17"/>
    </sheetView>
  </sheetViews>
  <sheetFormatPr defaultColWidth="8.85546875" defaultRowHeight="14.25" x14ac:dyDescent="0.2"/>
  <cols>
    <col min="1" max="1" width="3.28515625" style="1" customWidth="1"/>
    <col min="2" max="2" width="35.85546875" style="1" customWidth="1"/>
    <col min="3" max="3" width="11" style="28" customWidth="1"/>
    <col min="4" max="4" width="11" style="1" customWidth="1"/>
    <col min="5" max="5" width="16.42578125" style="14" customWidth="1"/>
    <col min="6" max="6" width="15.42578125" style="28" customWidth="1"/>
    <col min="7" max="7" width="21.42578125" style="14" customWidth="1"/>
    <col min="8" max="8" width="72.28515625" style="1" customWidth="1"/>
    <col min="9" max="16384" width="8.85546875" style="1"/>
  </cols>
  <sheetData>
    <row r="1" spans="2:9" ht="12" customHeight="1" thickBot="1" x14ac:dyDescent="0.25"/>
    <row r="2" spans="2:9" ht="18.75" x14ac:dyDescent="0.3">
      <c r="B2" s="161" t="str">
        <f>Contractor</f>
        <v>CherryRoad Technologies Inc.</v>
      </c>
      <c r="C2" s="162"/>
      <c r="D2" s="162"/>
      <c r="E2" s="162"/>
      <c r="F2" s="162"/>
      <c r="G2" s="162"/>
      <c r="H2" s="163"/>
    </row>
    <row r="3" spans="2:9" ht="15" customHeight="1" x14ac:dyDescent="0.2">
      <c r="B3" s="147" t="s">
        <v>44</v>
      </c>
      <c r="C3" s="148" t="s">
        <v>61</v>
      </c>
      <c r="D3" s="149" t="s">
        <v>57</v>
      </c>
      <c r="E3" s="159" t="s">
        <v>58</v>
      </c>
      <c r="F3" s="158" t="s">
        <v>59</v>
      </c>
      <c r="G3" s="159" t="s">
        <v>60</v>
      </c>
      <c r="H3" s="43"/>
      <c r="I3" s="2"/>
    </row>
    <row r="4" spans="2:9" x14ac:dyDescent="0.2">
      <c r="B4" s="147"/>
      <c r="C4" s="148"/>
      <c r="D4" s="149"/>
      <c r="E4" s="160"/>
      <c r="F4" s="158"/>
      <c r="G4" s="160"/>
      <c r="H4" s="44" t="s">
        <v>4</v>
      </c>
      <c r="I4" s="2"/>
    </row>
    <row r="5" spans="2:9" x14ac:dyDescent="0.2">
      <c r="B5" s="141" t="s">
        <v>27</v>
      </c>
      <c r="C5" s="142"/>
      <c r="D5" s="142"/>
      <c r="E5" s="142"/>
      <c r="F5" s="142"/>
      <c r="G5" s="142"/>
      <c r="H5" s="143"/>
    </row>
    <row r="6" spans="2:9" ht="15" x14ac:dyDescent="0.25">
      <c r="B6" s="46" t="s">
        <v>28</v>
      </c>
      <c r="C6" s="29">
        <v>146.99</v>
      </c>
      <c r="D6" s="123">
        <v>2176</v>
      </c>
      <c r="E6" s="15">
        <f t="shared" ref="E6:E19" si="0">C6*D6</f>
        <v>319850.23999999999</v>
      </c>
      <c r="F6" s="34"/>
      <c r="G6" s="15">
        <f t="shared" ref="G6:G19" si="1">SUM(E6:F6)</f>
        <v>319850.23999999999</v>
      </c>
      <c r="H6" s="45"/>
    </row>
    <row r="7" spans="2:9" ht="15" x14ac:dyDescent="0.25">
      <c r="B7" s="46" t="s">
        <v>46</v>
      </c>
      <c r="C7" s="29">
        <v>146.99</v>
      </c>
      <c r="D7" s="124">
        <v>2040</v>
      </c>
      <c r="E7" s="16">
        <f t="shared" si="0"/>
        <v>299859.60000000003</v>
      </c>
      <c r="F7" s="36"/>
      <c r="G7" s="16">
        <f t="shared" si="1"/>
        <v>299859.60000000003</v>
      </c>
      <c r="H7" s="47"/>
    </row>
    <row r="8" spans="2:9" ht="15" x14ac:dyDescent="0.25">
      <c r="B8" s="46" t="s">
        <v>30</v>
      </c>
      <c r="C8" s="30"/>
      <c r="D8" s="26"/>
      <c r="E8" s="16">
        <f t="shared" si="0"/>
        <v>0</v>
      </c>
      <c r="F8" s="36"/>
      <c r="G8" s="16">
        <f t="shared" si="1"/>
        <v>0</v>
      </c>
      <c r="H8" s="47" t="s">
        <v>115</v>
      </c>
    </row>
    <row r="9" spans="2:9" ht="15" x14ac:dyDescent="0.25">
      <c r="B9" s="46" t="s">
        <v>31</v>
      </c>
      <c r="C9" s="30"/>
      <c r="D9" s="26"/>
      <c r="E9" s="16">
        <f t="shared" si="0"/>
        <v>0</v>
      </c>
      <c r="F9" s="36"/>
      <c r="G9" s="16">
        <f t="shared" si="1"/>
        <v>0</v>
      </c>
      <c r="H9" s="47" t="s">
        <v>115</v>
      </c>
    </row>
    <row r="10" spans="2:9" ht="15" x14ac:dyDescent="0.25">
      <c r="B10" s="46" t="s">
        <v>47</v>
      </c>
      <c r="C10" s="30"/>
      <c r="D10" s="26"/>
      <c r="E10" s="16">
        <f t="shared" si="0"/>
        <v>0</v>
      </c>
      <c r="F10" s="36"/>
      <c r="G10" s="16">
        <f t="shared" si="1"/>
        <v>0</v>
      </c>
      <c r="H10" s="47" t="s">
        <v>115</v>
      </c>
    </row>
    <row r="11" spans="2:9" ht="15" x14ac:dyDescent="0.25">
      <c r="B11" s="46" t="s">
        <v>29</v>
      </c>
      <c r="C11" s="29">
        <v>146.99</v>
      </c>
      <c r="D11" s="124">
        <v>1462</v>
      </c>
      <c r="E11" s="16">
        <f t="shared" si="0"/>
        <v>214899.38</v>
      </c>
      <c r="F11" s="36"/>
      <c r="G11" s="16">
        <f t="shared" si="1"/>
        <v>214899.38</v>
      </c>
      <c r="H11" s="47"/>
    </row>
    <row r="12" spans="2:9" ht="15" x14ac:dyDescent="0.25">
      <c r="B12" s="46" t="s">
        <v>95</v>
      </c>
      <c r="C12" s="29">
        <v>146.99</v>
      </c>
      <c r="D12" s="26">
        <v>408</v>
      </c>
      <c r="E12" s="16">
        <f t="shared" si="0"/>
        <v>59971.920000000006</v>
      </c>
      <c r="F12" s="36"/>
      <c r="G12" s="16">
        <f t="shared" si="1"/>
        <v>59971.920000000006</v>
      </c>
      <c r="H12" s="47"/>
    </row>
    <row r="13" spans="2:9" ht="15" x14ac:dyDescent="0.25">
      <c r="B13" s="46" t="s">
        <v>96</v>
      </c>
      <c r="C13" s="30"/>
      <c r="D13" s="26"/>
      <c r="E13" s="16">
        <f t="shared" si="0"/>
        <v>0</v>
      </c>
      <c r="F13" s="36"/>
      <c r="G13" s="16">
        <f t="shared" si="1"/>
        <v>0</v>
      </c>
      <c r="H13" s="47" t="s">
        <v>115</v>
      </c>
    </row>
    <row r="14" spans="2:9" ht="15" x14ac:dyDescent="0.25">
      <c r="B14" s="46" t="s">
        <v>97</v>
      </c>
      <c r="C14" s="29">
        <v>146.99</v>
      </c>
      <c r="D14" s="26">
        <v>700</v>
      </c>
      <c r="E14" s="16">
        <f t="shared" si="0"/>
        <v>102893</v>
      </c>
      <c r="F14" s="36"/>
      <c r="G14" s="16">
        <f t="shared" si="1"/>
        <v>102893</v>
      </c>
      <c r="H14" s="47"/>
    </row>
    <row r="15" spans="2:9" ht="15" x14ac:dyDescent="0.25">
      <c r="B15" s="46" t="s">
        <v>98</v>
      </c>
      <c r="C15" s="30"/>
      <c r="D15" s="26"/>
      <c r="E15" s="16">
        <f t="shared" si="0"/>
        <v>0</v>
      </c>
      <c r="F15" s="36"/>
      <c r="G15" s="16">
        <f t="shared" si="1"/>
        <v>0</v>
      </c>
      <c r="H15" s="47" t="s">
        <v>116</v>
      </c>
    </row>
    <row r="16" spans="2:9" ht="15" x14ac:dyDescent="0.25">
      <c r="B16" s="46" t="s">
        <v>32</v>
      </c>
      <c r="C16" s="29">
        <v>146.99</v>
      </c>
      <c r="D16" s="26">
        <v>896</v>
      </c>
      <c r="E16" s="16">
        <f t="shared" si="0"/>
        <v>131703.04000000001</v>
      </c>
      <c r="F16" s="36"/>
      <c r="G16" s="16">
        <f t="shared" si="1"/>
        <v>131703.04000000001</v>
      </c>
      <c r="H16" s="47"/>
    </row>
    <row r="17" spans="2:8" ht="15" x14ac:dyDescent="0.25">
      <c r="B17" s="46" t="s">
        <v>99</v>
      </c>
      <c r="C17" s="30"/>
      <c r="D17" s="26"/>
      <c r="E17" s="16">
        <f t="shared" si="0"/>
        <v>0</v>
      </c>
      <c r="F17" s="36"/>
      <c r="G17" s="16">
        <f t="shared" si="1"/>
        <v>0</v>
      </c>
      <c r="H17" s="47"/>
    </row>
    <row r="18" spans="2:8" ht="15" x14ac:dyDescent="0.25">
      <c r="B18" s="20" t="s">
        <v>38</v>
      </c>
      <c r="C18" s="30"/>
      <c r="D18" s="26"/>
      <c r="E18" s="16"/>
      <c r="F18" s="36"/>
      <c r="G18" s="16"/>
      <c r="H18" s="47"/>
    </row>
    <row r="19" spans="2:8" ht="15" x14ac:dyDescent="0.25">
      <c r="B19" s="20" t="s">
        <v>38</v>
      </c>
      <c r="C19" s="30"/>
      <c r="D19" s="26"/>
      <c r="E19" s="16">
        <f t="shared" si="0"/>
        <v>0</v>
      </c>
      <c r="F19" s="36"/>
      <c r="G19" s="16">
        <f t="shared" si="1"/>
        <v>0</v>
      </c>
      <c r="H19" s="47"/>
    </row>
    <row r="20" spans="2:8" ht="15" thickBot="1" x14ac:dyDescent="0.25">
      <c r="B20" s="21" t="s">
        <v>48</v>
      </c>
      <c r="C20" s="39"/>
      <c r="D20" s="57">
        <f>SUM(D6:D19)</f>
        <v>7682</v>
      </c>
      <c r="E20" s="41">
        <f>SUM(E6:E19)</f>
        <v>1129177.1800000002</v>
      </c>
      <c r="F20" s="42">
        <f>SUM(F6:F19)</f>
        <v>0</v>
      </c>
      <c r="G20" s="18">
        <f>SUM(G6:G19)</f>
        <v>1129177.1800000002</v>
      </c>
      <c r="H20" s="49"/>
    </row>
    <row r="21" spans="2:8" ht="15" thickTop="1" x14ac:dyDescent="0.2">
      <c r="B21" s="141" t="s">
        <v>51</v>
      </c>
      <c r="C21" s="142"/>
      <c r="D21" s="142"/>
      <c r="E21" s="142"/>
      <c r="F21" s="142"/>
      <c r="G21" s="142"/>
      <c r="H21" s="143"/>
    </row>
    <row r="22" spans="2:8" ht="15" x14ac:dyDescent="0.25">
      <c r="B22" s="19" t="s">
        <v>49</v>
      </c>
      <c r="C22" s="29">
        <v>151.16999999999999</v>
      </c>
      <c r="D22" s="123">
        <v>2592</v>
      </c>
      <c r="E22" s="15">
        <f t="shared" ref="E22:E30" si="2">C22*D22</f>
        <v>391832.63999999996</v>
      </c>
      <c r="F22" s="34"/>
      <c r="G22" s="15">
        <f t="shared" ref="G22:G30" si="3">SUM(E22:F22)</f>
        <v>391832.63999999996</v>
      </c>
      <c r="H22" s="45"/>
    </row>
    <row r="23" spans="2:8" ht="15" x14ac:dyDescent="0.25">
      <c r="B23" s="46" t="s">
        <v>33</v>
      </c>
      <c r="C23" s="30">
        <v>151.16999999999999</v>
      </c>
      <c r="D23" s="124">
        <v>2210</v>
      </c>
      <c r="E23" s="16">
        <f t="shared" si="2"/>
        <v>334085.69999999995</v>
      </c>
      <c r="F23" s="36"/>
      <c r="G23" s="16">
        <f t="shared" si="3"/>
        <v>334085.69999999995</v>
      </c>
      <c r="H23" s="47"/>
    </row>
    <row r="24" spans="2:8" ht="15" x14ac:dyDescent="0.25">
      <c r="B24" s="46" t="s">
        <v>37</v>
      </c>
      <c r="C24" s="30"/>
      <c r="D24" s="26"/>
      <c r="E24" s="16">
        <f t="shared" si="2"/>
        <v>0</v>
      </c>
      <c r="F24" s="36"/>
      <c r="G24" s="16">
        <f t="shared" si="3"/>
        <v>0</v>
      </c>
      <c r="H24" s="47" t="s">
        <v>117</v>
      </c>
    </row>
    <row r="25" spans="2:8" ht="15" x14ac:dyDescent="0.25">
      <c r="B25" s="46" t="s">
        <v>50</v>
      </c>
      <c r="C25" s="30"/>
      <c r="D25" s="26"/>
      <c r="E25" s="16">
        <f t="shared" si="2"/>
        <v>0</v>
      </c>
      <c r="F25" s="36"/>
      <c r="G25" s="16">
        <f t="shared" si="3"/>
        <v>0</v>
      </c>
      <c r="H25" s="47" t="s">
        <v>118</v>
      </c>
    </row>
    <row r="26" spans="2:8" ht="15" x14ac:dyDescent="0.25">
      <c r="B26" s="46" t="s">
        <v>34</v>
      </c>
      <c r="C26" s="30"/>
      <c r="D26" s="26"/>
      <c r="E26" s="16">
        <f t="shared" si="2"/>
        <v>0</v>
      </c>
      <c r="F26" s="36"/>
      <c r="G26" s="16">
        <f t="shared" si="3"/>
        <v>0</v>
      </c>
      <c r="H26" s="47" t="s">
        <v>118</v>
      </c>
    </row>
    <row r="27" spans="2:8" ht="15" x14ac:dyDescent="0.25">
      <c r="B27" s="46" t="s">
        <v>35</v>
      </c>
      <c r="C27" s="30">
        <v>151.16999999999999</v>
      </c>
      <c r="D27" s="124">
        <v>1220</v>
      </c>
      <c r="E27" s="16">
        <f t="shared" si="2"/>
        <v>184427.4</v>
      </c>
      <c r="F27" s="36"/>
      <c r="G27" s="16">
        <f t="shared" si="3"/>
        <v>184427.4</v>
      </c>
      <c r="H27" s="47"/>
    </row>
    <row r="28" spans="2:8" ht="15" x14ac:dyDescent="0.25">
      <c r="B28" s="46" t="s">
        <v>79</v>
      </c>
      <c r="C28" s="30">
        <v>151.16999999999999</v>
      </c>
      <c r="D28" s="124">
        <v>1032</v>
      </c>
      <c r="E28" s="16">
        <f t="shared" si="2"/>
        <v>156007.43999999997</v>
      </c>
      <c r="F28" s="36"/>
      <c r="G28" s="16">
        <f t="shared" si="3"/>
        <v>156007.43999999997</v>
      </c>
      <c r="H28" s="47"/>
    </row>
    <row r="29" spans="2:8" ht="15" x14ac:dyDescent="0.25">
      <c r="B29" s="46" t="s">
        <v>38</v>
      </c>
      <c r="C29" s="30"/>
      <c r="D29" s="26"/>
      <c r="E29" s="16">
        <f t="shared" si="2"/>
        <v>0</v>
      </c>
      <c r="F29" s="36"/>
      <c r="G29" s="16">
        <f t="shared" si="3"/>
        <v>0</v>
      </c>
      <c r="H29" s="47"/>
    </row>
    <row r="30" spans="2:8" ht="15" x14ac:dyDescent="0.25">
      <c r="B30" s="20" t="s">
        <v>38</v>
      </c>
      <c r="C30" s="31"/>
      <c r="D30" s="27"/>
      <c r="E30" s="17">
        <f t="shared" si="2"/>
        <v>0</v>
      </c>
      <c r="F30" s="38"/>
      <c r="G30" s="17">
        <f t="shared" si="3"/>
        <v>0</v>
      </c>
      <c r="H30" s="48"/>
    </row>
    <row r="31" spans="2:8" ht="15" thickBot="1" x14ac:dyDescent="0.25">
      <c r="B31" s="21" t="s">
        <v>48</v>
      </c>
      <c r="C31" s="39"/>
      <c r="D31" s="57">
        <f>SUM(D22:D30)</f>
        <v>7054</v>
      </c>
      <c r="E31" s="41">
        <f t="shared" ref="E31:G31" si="4">SUM(E22:E30)</f>
        <v>1066353.18</v>
      </c>
      <c r="F31" s="42">
        <f t="shared" si="4"/>
        <v>0</v>
      </c>
      <c r="G31" s="18">
        <f t="shared" si="4"/>
        <v>1066353.18</v>
      </c>
      <c r="H31" s="49"/>
    </row>
    <row r="32" spans="2:8" ht="15" thickTop="1" x14ac:dyDescent="0.2">
      <c r="B32" s="141" t="s">
        <v>38</v>
      </c>
      <c r="C32" s="142"/>
      <c r="D32" s="142"/>
      <c r="E32" s="142"/>
      <c r="F32" s="142"/>
      <c r="G32" s="142"/>
      <c r="H32" s="143"/>
    </row>
    <row r="33" spans="2:8" ht="15" x14ac:dyDescent="0.25">
      <c r="B33" s="19" t="s">
        <v>104</v>
      </c>
      <c r="C33" s="29"/>
      <c r="D33" s="25"/>
      <c r="E33" s="15">
        <f t="shared" ref="E33:E43" si="5">C33*D33</f>
        <v>0</v>
      </c>
      <c r="F33" s="34"/>
      <c r="G33" s="15">
        <f>SUM(E32:F32)</f>
        <v>0</v>
      </c>
      <c r="H33" s="45" t="s">
        <v>119</v>
      </c>
    </row>
    <row r="34" spans="2:8" ht="43.5" x14ac:dyDescent="0.25">
      <c r="B34" s="122" t="s">
        <v>103</v>
      </c>
      <c r="C34" s="29"/>
      <c r="D34" s="25"/>
      <c r="E34" s="15">
        <f t="shared" ref="E34" si="6">C34*D34</f>
        <v>0</v>
      </c>
      <c r="F34" s="34"/>
      <c r="G34" s="15">
        <f>SUM(E33:F33)</f>
        <v>0</v>
      </c>
      <c r="H34" s="45" t="s">
        <v>119</v>
      </c>
    </row>
    <row r="35" spans="2:8" ht="15" x14ac:dyDescent="0.25">
      <c r="B35" s="46" t="s">
        <v>62</v>
      </c>
      <c r="C35" s="30"/>
      <c r="D35" s="26"/>
      <c r="E35" s="16">
        <f t="shared" ref="E35:E42" si="7">C35*D35</f>
        <v>0</v>
      </c>
      <c r="F35" s="36"/>
      <c r="G35" s="16">
        <f t="shared" ref="G35:G42" si="8">SUM(E35:F35)</f>
        <v>0</v>
      </c>
      <c r="H35" s="47" t="s">
        <v>119</v>
      </c>
    </row>
    <row r="36" spans="2:8" ht="15" x14ac:dyDescent="0.25">
      <c r="B36" s="46" t="s">
        <v>63</v>
      </c>
      <c r="C36" s="30">
        <v>160.52000000000001</v>
      </c>
      <c r="D36" s="124">
        <v>1392</v>
      </c>
      <c r="E36" s="16">
        <f t="shared" si="7"/>
        <v>223443.84000000003</v>
      </c>
      <c r="F36" s="36"/>
      <c r="G36" s="16">
        <f t="shared" si="8"/>
        <v>223443.84000000003</v>
      </c>
      <c r="H36" s="47"/>
    </row>
    <row r="37" spans="2:8" ht="15" x14ac:dyDescent="0.25">
      <c r="B37" s="46" t="s">
        <v>36</v>
      </c>
      <c r="C37" s="30"/>
      <c r="D37" s="26"/>
      <c r="E37" s="16">
        <f t="shared" si="7"/>
        <v>0</v>
      </c>
      <c r="F37" s="36"/>
      <c r="G37" s="16">
        <f t="shared" si="8"/>
        <v>0</v>
      </c>
      <c r="H37" s="47" t="s">
        <v>119</v>
      </c>
    </row>
    <row r="38" spans="2:8" ht="15" x14ac:dyDescent="0.25">
      <c r="B38" s="46" t="s">
        <v>64</v>
      </c>
      <c r="C38" s="30"/>
      <c r="D38" s="26"/>
      <c r="E38" s="16">
        <f t="shared" si="7"/>
        <v>0</v>
      </c>
      <c r="F38" s="36"/>
      <c r="G38" s="16">
        <f t="shared" si="8"/>
        <v>0</v>
      </c>
      <c r="H38" s="47" t="s">
        <v>119</v>
      </c>
    </row>
    <row r="39" spans="2:8" ht="15" x14ac:dyDescent="0.25">
      <c r="B39" s="46" t="s">
        <v>40</v>
      </c>
      <c r="C39" s="30">
        <v>146.99</v>
      </c>
      <c r="D39" s="26">
        <v>200</v>
      </c>
      <c r="E39" s="16">
        <f t="shared" si="7"/>
        <v>29398</v>
      </c>
      <c r="F39" s="36"/>
      <c r="G39" s="16">
        <f t="shared" si="8"/>
        <v>29398</v>
      </c>
      <c r="H39" s="47" t="s">
        <v>120</v>
      </c>
    </row>
    <row r="40" spans="2:8" ht="15" x14ac:dyDescent="0.25">
      <c r="B40" s="46" t="s">
        <v>81</v>
      </c>
      <c r="C40" s="30"/>
      <c r="D40" s="26"/>
      <c r="E40" s="16">
        <f t="shared" si="7"/>
        <v>0</v>
      </c>
      <c r="F40" s="36"/>
      <c r="G40" s="16">
        <f t="shared" si="8"/>
        <v>0</v>
      </c>
      <c r="H40" s="47" t="s">
        <v>121</v>
      </c>
    </row>
    <row r="41" spans="2:8" ht="15" x14ac:dyDescent="0.25">
      <c r="B41" s="46" t="s">
        <v>65</v>
      </c>
      <c r="C41" s="30"/>
      <c r="D41" s="26"/>
      <c r="E41" s="16">
        <f t="shared" si="7"/>
        <v>0</v>
      </c>
      <c r="F41" s="36"/>
      <c r="G41" s="16">
        <f t="shared" si="8"/>
        <v>0</v>
      </c>
      <c r="H41" s="47"/>
    </row>
    <row r="42" spans="2:8" ht="15" x14ac:dyDescent="0.25">
      <c r="B42" s="46" t="s">
        <v>65</v>
      </c>
      <c r="C42" s="30"/>
      <c r="D42" s="26"/>
      <c r="E42" s="16">
        <f t="shared" si="7"/>
        <v>0</v>
      </c>
      <c r="F42" s="36"/>
      <c r="G42" s="16">
        <f t="shared" si="8"/>
        <v>0</v>
      </c>
      <c r="H42" s="47"/>
    </row>
    <row r="43" spans="2:8" ht="15" x14ac:dyDescent="0.25">
      <c r="B43" s="46" t="s">
        <v>65</v>
      </c>
      <c r="C43" s="30"/>
      <c r="D43" s="26"/>
      <c r="E43" s="16">
        <f t="shared" si="5"/>
        <v>0</v>
      </c>
      <c r="F43" s="36"/>
      <c r="G43" s="16">
        <f t="shared" ref="G43" si="9">SUM(E43:F43)</f>
        <v>0</v>
      </c>
      <c r="H43" s="47"/>
    </row>
    <row r="44" spans="2:8" ht="15" thickBot="1" x14ac:dyDescent="0.25">
      <c r="B44" s="21" t="s">
        <v>48</v>
      </c>
      <c r="C44" s="39"/>
      <c r="D44" s="57">
        <f>SUM(D33:D43)</f>
        <v>1592</v>
      </c>
      <c r="E44" s="41">
        <f>SUM(E33:E43)</f>
        <v>252841.84000000003</v>
      </c>
      <c r="F44" s="41">
        <f>SUM(F33:F43)</f>
        <v>0</v>
      </c>
      <c r="G44" s="41">
        <f>SUM(G34:G43)</f>
        <v>252841.84000000003</v>
      </c>
      <c r="H44" s="49"/>
    </row>
    <row r="45" spans="2:8" ht="15" thickTop="1" x14ac:dyDescent="0.2">
      <c r="B45" s="141" t="s">
        <v>66</v>
      </c>
      <c r="C45" s="142"/>
      <c r="D45" s="142"/>
      <c r="E45" s="142"/>
      <c r="F45" s="142"/>
      <c r="G45" s="142"/>
      <c r="H45" s="143"/>
    </row>
    <row r="46" spans="2:8" ht="15.75" thickBot="1" x14ac:dyDescent="0.3">
      <c r="B46" s="59" t="s">
        <v>67</v>
      </c>
      <c r="C46" s="39"/>
      <c r="D46" s="39"/>
      <c r="E46" s="39"/>
      <c r="F46" s="39"/>
      <c r="G46" s="82"/>
      <c r="H46" s="45"/>
    </row>
    <row r="47" spans="2:8" ht="18" thickTop="1" thickBot="1" x14ac:dyDescent="0.3">
      <c r="B47" s="50" t="s">
        <v>68</v>
      </c>
      <c r="C47" s="51"/>
      <c r="D47" s="58">
        <f>D44+D31+D20</f>
        <v>16328</v>
      </c>
      <c r="E47" s="64">
        <f>E44+E31+E20</f>
        <v>2448372.2000000002</v>
      </c>
      <c r="F47" s="64">
        <f>F44+F31+F20</f>
        <v>0</v>
      </c>
      <c r="G47" s="64">
        <f>G44+G31+G20+G46</f>
        <v>2448372.2000000002</v>
      </c>
      <c r="H47" s="53"/>
    </row>
    <row r="49" spans="2:2" x14ac:dyDescent="0.2">
      <c r="B49" s="63" t="s">
        <v>82</v>
      </c>
    </row>
  </sheetData>
  <sheetProtection password="ADB8" sheet="1" selectLockedCells="1"/>
  <autoFilter ref="B2:H47">
    <filterColumn colId="0" showButton="0"/>
    <filterColumn colId="1" showButton="0"/>
    <filterColumn colId="2" showButton="0"/>
    <filterColumn colId="3" showButton="0"/>
    <filterColumn colId="4" showButton="0"/>
    <filterColumn colId="5" showButton="0"/>
  </autoFilter>
  <mergeCells count="11">
    <mergeCell ref="B2:H2"/>
    <mergeCell ref="B3:B4"/>
    <mergeCell ref="C3:C4"/>
    <mergeCell ref="D3:D4"/>
    <mergeCell ref="E3:E4"/>
    <mergeCell ref="B45:H45"/>
    <mergeCell ref="B5:H5"/>
    <mergeCell ref="B21:H21"/>
    <mergeCell ref="B32:H32"/>
    <mergeCell ref="F3:F4"/>
    <mergeCell ref="G3:G4"/>
  </mergeCells>
  <printOptions horizontalCentered="1"/>
  <pageMargins left="0.25" right="0.25" top="0.75" bottom="0.75" header="0.3" footer="0.3"/>
  <pageSetup scale="68" orientation="landscape" r:id="rId1"/>
  <headerFooter>
    <oddFooter>&amp;L&amp;G&amp;C&amp;A&amp;RPage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M36"/>
  <sheetViews>
    <sheetView showGridLines="0" tabSelected="1" zoomScale="135" zoomScaleNormal="135" zoomScalePageLayoutView="135" workbookViewId="0">
      <selection activeCell="C17" sqref="C17:D17"/>
    </sheetView>
  </sheetViews>
  <sheetFormatPr defaultColWidth="0" defaultRowHeight="14.25" zeroHeight="1" x14ac:dyDescent="0.2"/>
  <cols>
    <col min="1" max="1" width="3.28515625" style="1" customWidth="1"/>
    <col min="2" max="2" width="32.140625" style="1" customWidth="1"/>
    <col min="3" max="3" width="23.140625" style="1" customWidth="1"/>
    <col min="4" max="4" width="25.28515625" style="14" customWidth="1"/>
    <col min="5" max="13" width="9.140625" style="1" customWidth="1"/>
    <col min="14" max="16384" width="9.140625" style="1" hidden="1"/>
  </cols>
  <sheetData>
    <row r="1" spans="2:4" ht="12" customHeight="1" thickBot="1" x14ac:dyDescent="0.25"/>
    <row r="2" spans="2:4" ht="18.75" x14ac:dyDescent="0.3">
      <c r="B2" s="138" t="str">
        <f>Contractor</f>
        <v>CherryRoad Technologies Inc.</v>
      </c>
      <c r="C2" s="139"/>
      <c r="D2" s="140"/>
    </row>
    <row r="3" spans="2:4" x14ac:dyDescent="0.2">
      <c r="B3" s="60" t="s">
        <v>69</v>
      </c>
      <c r="C3" s="61" t="s">
        <v>70</v>
      </c>
      <c r="D3" s="62" t="s">
        <v>71</v>
      </c>
    </row>
    <row r="4" spans="2:4" x14ac:dyDescent="0.2">
      <c r="B4" s="83"/>
      <c r="C4" s="36"/>
      <c r="D4" s="84"/>
    </row>
    <row r="5" spans="2:4" x14ac:dyDescent="0.2">
      <c r="B5" s="83" t="s">
        <v>122</v>
      </c>
      <c r="C5" s="36"/>
      <c r="D5" s="84"/>
    </row>
    <row r="6" spans="2:4" x14ac:dyDescent="0.2">
      <c r="B6" s="83" t="s">
        <v>123</v>
      </c>
      <c r="C6" s="36"/>
      <c r="D6" s="84"/>
    </row>
    <row r="7" spans="2:4" x14ac:dyDescent="0.2">
      <c r="B7" s="83" t="s">
        <v>124</v>
      </c>
      <c r="C7" s="36"/>
      <c r="D7" s="84"/>
    </row>
    <row r="8" spans="2:4" x14ac:dyDescent="0.2">
      <c r="B8" s="83" t="s">
        <v>125</v>
      </c>
      <c r="C8" s="36"/>
      <c r="D8" s="84"/>
    </row>
    <row r="9" spans="2:4" x14ac:dyDescent="0.2">
      <c r="B9" s="83" t="s">
        <v>126</v>
      </c>
      <c r="C9" s="36"/>
      <c r="D9" s="84"/>
    </row>
    <row r="10" spans="2:4" x14ac:dyDescent="0.2">
      <c r="B10" s="83" t="s">
        <v>127</v>
      </c>
      <c r="C10" s="36"/>
      <c r="D10" s="84"/>
    </row>
    <row r="11" spans="2:4" x14ac:dyDescent="0.2">
      <c r="B11" s="83" t="s">
        <v>128</v>
      </c>
      <c r="C11" s="36"/>
      <c r="D11" s="84"/>
    </row>
    <row r="12" spans="2:4" x14ac:dyDescent="0.2">
      <c r="B12" s="83"/>
      <c r="C12" s="36"/>
      <c r="D12" s="84"/>
    </row>
    <row r="13" spans="2:4" x14ac:dyDescent="0.2">
      <c r="B13" s="83"/>
      <c r="C13" s="36"/>
      <c r="D13" s="84"/>
    </row>
    <row r="14" spans="2:4" x14ac:dyDescent="0.2">
      <c r="B14" s="83"/>
      <c r="C14" s="36"/>
      <c r="D14" s="84"/>
    </row>
    <row r="15" spans="2:4" x14ac:dyDescent="0.2">
      <c r="B15" s="83"/>
      <c r="C15" s="36"/>
      <c r="D15" s="84"/>
    </row>
    <row r="16" spans="2:4" x14ac:dyDescent="0.2">
      <c r="B16" s="83"/>
      <c r="C16" s="36"/>
      <c r="D16" s="84"/>
    </row>
    <row r="17" spans="2:4" x14ac:dyDescent="0.2">
      <c r="B17" s="83"/>
      <c r="C17" s="36"/>
      <c r="D17" s="84"/>
    </row>
    <row r="18" spans="2:4" x14ac:dyDescent="0.2">
      <c r="B18" s="83"/>
      <c r="C18" s="36"/>
      <c r="D18" s="84"/>
    </row>
    <row r="19" spans="2:4" x14ac:dyDescent="0.2">
      <c r="B19" s="83"/>
      <c r="C19" s="36"/>
      <c r="D19" s="84"/>
    </row>
    <row r="20" spans="2:4" x14ac:dyDescent="0.2">
      <c r="B20" s="83"/>
      <c r="C20" s="36"/>
      <c r="D20" s="84"/>
    </row>
    <row r="21" spans="2:4" x14ac:dyDescent="0.2">
      <c r="B21" s="83"/>
      <c r="C21" s="36"/>
      <c r="D21" s="84"/>
    </row>
    <row r="22" spans="2:4" x14ac:dyDescent="0.2">
      <c r="B22" s="83"/>
      <c r="C22" s="36"/>
      <c r="D22" s="84"/>
    </row>
    <row r="23" spans="2:4" x14ac:dyDescent="0.2">
      <c r="B23" s="83"/>
      <c r="C23" s="36"/>
      <c r="D23" s="84"/>
    </row>
    <row r="24" spans="2:4" x14ac:dyDescent="0.2">
      <c r="B24" s="83"/>
      <c r="C24" s="36"/>
      <c r="D24" s="84"/>
    </row>
    <row r="25" spans="2:4" x14ac:dyDescent="0.2">
      <c r="B25" s="83"/>
      <c r="C25" s="36"/>
      <c r="D25" s="84"/>
    </row>
    <row r="26" spans="2:4" x14ac:dyDescent="0.2">
      <c r="B26" s="83"/>
      <c r="C26" s="36"/>
      <c r="D26" s="84"/>
    </row>
    <row r="27" spans="2:4" x14ac:dyDescent="0.2">
      <c r="B27" s="83"/>
      <c r="C27" s="36"/>
      <c r="D27" s="84"/>
    </row>
    <row r="28" spans="2:4" x14ac:dyDescent="0.2">
      <c r="B28" s="83"/>
      <c r="C28" s="36"/>
      <c r="D28" s="84"/>
    </row>
    <row r="29" spans="2:4" x14ac:dyDescent="0.2">
      <c r="B29" s="83"/>
      <c r="C29" s="36"/>
      <c r="D29" s="84"/>
    </row>
    <row r="30" spans="2:4" x14ac:dyDescent="0.2">
      <c r="B30" s="83"/>
      <c r="C30" s="36"/>
      <c r="D30" s="84"/>
    </row>
    <row r="31" spans="2:4" x14ac:dyDescent="0.2">
      <c r="B31" s="83"/>
      <c r="C31" s="36"/>
      <c r="D31" s="84"/>
    </row>
    <row r="32" spans="2:4" x14ac:dyDescent="0.2">
      <c r="B32" s="83"/>
      <c r="C32" s="36"/>
      <c r="D32" s="84"/>
    </row>
    <row r="33" spans="2:4" ht="15" thickBot="1" x14ac:dyDescent="0.25">
      <c r="B33" s="85"/>
      <c r="C33" s="86"/>
      <c r="D33" s="87"/>
    </row>
    <row r="34" spans="2:4" x14ac:dyDescent="0.2"/>
    <row r="35" spans="2:4" x14ac:dyDescent="0.2">
      <c r="B35" s="63" t="s">
        <v>72</v>
      </c>
    </row>
    <row r="36" spans="2:4" x14ac:dyDescent="0.2"/>
  </sheetData>
  <sheetProtection password="ADB8" sheet="1" selectLockedCells="1"/>
  <mergeCells count="1">
    <mergeCell ref="B2:D2"/>
  </mergeCells>
  <printOptions horizontalCentered="1"/>
  <pageMargins left="0.25" right="0.25" top="0.75" bottom="0.75" header="0.3" footer="0.3"/>
  <pageSetup fitToHeight="0" orientation="landscape" r:id="rId1"/>
  <headerFooter>
    <oddFooter>&amp;L&amp;G&amp;C&amp;A&amp;RPage &amp;P of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CheckList</vt:lpstr>
      <vt:lpstr>Summary</vt:lpstr>
      <vt:lpstr>Software</vt:lpstr>
      <vt:lpstr>3rd Party Software</vt:lpstr>
      <vt:lpstr>DBMS</vt:lpstr>
      <vt:lpstr>hosted cost</vt:lpstr>
      <vt:lpstr>Services</vt:lpstr>
      <vt:lpstr>Rates by Position</vt:lpstr>
      <vt:lpstr>Contractor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Schafer</dc:creator>
  <cp:lastModifiedBy>Windows User</cp:lastModifiedBy>
  <cp:lastPrinted>2017-08-15T17:48:21Z</cp:lastPrinted>
  <dcterms:created xsi:type="dcterms:W3CDTF">2014-12-30T20:33:40Z</dcterms:created>
  <dcterms:modified xsi:type="dcterms:W3CDTF">2017-08-15T17:49:44Z</dcterms:modified>
</cp:coreProperties>
</file>